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ocuments\_Desktop\NOVI SAZIV OPĆINSKOG VIJEĆA-2017\19. sjednica 2019\"/>
    </mc:Choice>
  </mc:AlternateContent>
  <xr:revisionPtr revIDLastSave="0" documentId="8_{F960C1B5-D327-4040-919A-10570AC5021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IZMJENA PRORAČUNA" sheetId="1" r:id="rId1"/>
    <sheet name="1. IZMJENE I DOP.PLANA A. 2019." sheetId="2" r:id="rId2"/>
    <sheet name="1. IZMJENE I DOP.PLANA B. 2019." sheetId="3" r:id="rId3"/>
    <sheet name="1. IZMJ. I DOP.PLANA 2019 - II." sheetId="4" r:id="rId4"/>
    <sheet name="1.IZMJ.RAZV.PROG." sheetId="5" r:id="rId5"/>
    <sheet name="1.IZMJ. FINAN.JAV.POTREBA" sheetId="6" r:id="rId6"/>
    <sheet name="1.IZMJ.SOCIJALNOG PROGRAMA" sheetId="7" r:id="rId7"/>
    <sheet name="1.IZMJ.JAVNIH POTREBA U KULTURI" sheetId="8" r:id="rId8"/>
    <sheet name="List1" sheetId="9" r:id="rId9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71" i="4" l="1"/>
  <c r="J168" i="2"/>
  <c r="H168" i="2"/>
  <c r="I181" i="2"/>
  <c r="I165" i="2" l="1"/>
  <c r="H36" i="7" l="1"/>
  <c r="H26" i="8"/>
  <c r="J27" i="6"/>
  <c r="I315" i="2"/>
  <c r="J314" i="2"/>
  <c r="H314" i="2"/>
  <c r="I271" i="4"/>
  <c r="J271" i="4"/>
  <c r="I272" i="4"/>
  <c r="I215" i="4"/>
  <c r="I83" i="4"/>
  <c r="J137" i="4" l="1"/>
  <c r="I70" i="4" l="1"/>
  <c r="I69" i="4"/>
  <c r="I239" i="4"/>
  <c r="I208" i="2" l="1"/>
  <c r="J200" i="2"/>
  <c r="H200" i="2"/>
  <c r="I198" i="2"/>
  <c r="I188" i="2"/>
  <c r="I180" i="2"/>
  <c r="I179" i="2"/>
  <c r="J69" i="2"/>
  <c r="H69" i="2"/>
  <c r="I71" i="2"/>
  <c r="I25" i="2"/>
  <c r="J24" i="2"/>
  <c r="H24" i="2"/>
  <c r="I24" i="2" s="1"/>
  <c r="H21" i="2"/>
  <c r="J21" i="2"/>
  <c r="I23" i="2"/>
  <c r="I22" i="2"/>
  <c r="J18" i="2"/>
  <c r="H18" i="2"/>
  <c r="I20" i="2"/>
  <c r="I16" i="2"/>
  <c r="I21" i="2" l="1"/>
  <c r="H321" i="4"/>
  <c r="I67" i="4" l="1"/>
  <c r="I291" i="2"/>
  <c r="I290" i="2"/>
  <c r="I177" i="2"/>
  <c r="I55" i="2"/>
  <c r="J54" i="2"/>
  <c r="H54" i="2"/>
  <c r="I23" i="7" l="1"/>
  <c r="B23" i="7"/>
  <c r="I22" i="7"/>
  <c r="B22" i="7"/>
  <c r="I21" i="7"/>
  <c r="I24" i="6"/>
  <c r="I23" i="6"/>
  <c r="I19" i="6"/>
  <c r="I18" i="6"/>
  <c r="G31" i="5"/>
  <c r="F31" i="5"/>
  <c r="C31" i="5"/>
  <c r="B31" i="5"/>
  <c r="G30" i="5"/>
  <c r="F30" i="5"/>
  <c r="C30" i="5"/>
  <c r="B30" i="5"/>
  <c r="G29" i="5"/>
  <c r="F29" i="5"/>
  <c r="C29" i="5"/>
  <c r="B29" i="5"/>
  <c r="G28" i="5"/>
  <c r="F28" i="5"/>
  <c r="G27" i="5"/>
  <c r="F27" i="5"/>
  <c r="C27" i="5"/>
  <c r="B27" i="5"/>
  <c r="G26" i="5"/>
  <c r="F26" i="5"/>
  <c r="C26" i="5"/>
  <c r="B26" i="5"/>
  <c r="G25" i="5"/>
  <c r="F25" i="5"/>
  <c r="F24" i="5"/>
  <c r="G23" i="5"/>
  <c r="F23" i="5"/>
  <c r="C23" i="5"/>
  <c r="B23" i="5"/>
  <c r="G22" i="5"/>
  <c r="F22" i="5"/>
  <c r="G21" i="5"/>
  <c r="F21" i="5"/>
  <c r="G20" i="5"/>
  <c r="F20" i="5"/>
  <c r="G19" i="5"/>
  <c r="F19" i="5"/>
  <c r="J391" i="4"/>
  <c r="H391" i="4"/>
  <c r="H390" i="4" s="1"/>
  <c r="H389" i="4" s="1"/>
  <c r="I388" i="4"/>
  <c r="I387" i="4"/>
  <c r="I386" i="4"/>
  <c r="I385" i="4"/>
  <c r="I384" i="4"/>
  <c r="I383" i="4"/>
  <c r="I382" i="4"/>
  <c r="I381" i="4"/>
  <c r="J380" i="4"/>
  <c r="J379" i="4" s="1"/>
  <c r="J378" i="4" s="1"/>
  <c r="H379" i="4"/>
  <c r="H378" i="4" s="1"/>
  <c r="J374" i="4"/>
  <c r="H374" i="4"/>
  <c r="J373" i="4"/>
  <c r="H373" i="4"/>
  <c r="J372" i="4"/>
  <c r="H372" i="4"/>
  <c r="J371" i="4"/>
  <c r="H371" i="4"/>
  <c r="J370" i="4"/>
  <c r="H370" i="4"/>
  <c r="J369" i="4"/>
  <c r="H369" i="4"/>
  <c r="J368" i="4"/>
  <c r="H368" i="4"/>
  <c r="I364" i="4"/>
  <c r="J363" i="4"/>
  <c r="I20" i="7" s="1"/>
  <c r="I36" i="7" s="1"/>
  <c r="H363" i="4"/>
  <c r="H362" i="4" s="1"/>
  <c r="H361" i="4" s="1"/>
  <c r="H360" i="4" s="1"/>
  <c r="J356" i="4"/>
  <c r="H356" i="4"/>
  <c r="H355" i="4" s="1"/>
  <c r="H354" i="4" s="1"/>
  <c r="H353" i="4" s="1"/>
  <c r="H352" i="4" s="1"/>
  <c r="H351" i="4" s="1"/>
  <c r="J350" i="4"/>
  <c r="H350" i="4"/>
  <c r="H349" i="4" s="1"/>
  <c r="H348" i="4" s="1"/>
  <c r="H347" i="4" s="1"/>
  <c r="I346" i="4"/>
  <c r="J345" i="4"/>
  <c r="H345" i="4"/>
  <c r="I344" i="4"/>
  <c r="J343" i="4"/>
  <c r="H343" i="4"/>
  <c r="J342" i="4"/>
  <c r="H342" i="4"/>
  <c r="J336" i="4"/>
  <c r="H336" i="4"/>
  <c r="H335" i="4" s="1"/>
  <c r="H334" i="4" s="1"/>
  <c r="H333" i="4" s="1"/>
  <c r="H332" i="4" s="1"/>
  <c r="H331" i="4" s="1"/>
  <c r="J330" i="4"/>
  <c r="H330" i="4"/>
  <c r="H329" i="4" s="1"/>
  <c r="H328" i="4" s="1"/>
  <c r="H327" i="4" s="1"/>
  <c r="H326" i="4" s="1"/>
  <c r="H325" i="4" s="1"/>
  <c r="I323" i="4"/>
  <c r="I322" i="4"/>
  <c r="J321" i="4"/>
  <c r="I321" i="4" s="1"/>
  <c r="I320" i="4" s="1"/>
  <c r="I319" i="4" s="1"/>
  <c r="I318" i="4" s="1"/>
  <c r="I317" i="4" s="1"/>
  <c r="H320" i="4"/>
  <c r="H319" i="4" s="1"/>
  <c r="H318" i="4" s="1"/>
  <c r="H317" i="4" s="1"/>
  <c r="I316" i="4"/>
  <c r="I315" i="4"/>
  <c r="I314" i="4"/>
  <c r="I313" i="4"/>
  <c r="J312" i="4"/>
  <c r="H311" i="4"/>
  <c r="H310" i="4" s="1"/>
  <c r="H309" i="4" s="1"/>
  <c r="H308" i="4" s="1"/>
  <c r="I307" i="4"/>
  <c r="J306" i="4"/>
  <c r="H306" i="4"/>
  <c r="J305" i="4"/>
  <c r="H305" i="4"/>
  <c r="I300" i="4"/>
  <c r="I299" i="4"/>
  <c r="I298" i="4"/>
  <c r="I297" i="4"/>
  <c r="I296" i="4"/>
  <c r="I295" i="4"/>
  <c r="I294" i="4"/>
  <c r="I293" i="4"/>
  <c r="I292" i="4"/>
  <c r="J291" i="4"/>
  <c r="H290" i="4"/>
  <c r="H289" i="4" s="1"/>
  <c r="H288" i="4" s="1"/>
  <c r="I285" i="4"/>
  <c r="I284" i="4" s="1"/>
  <c r="I283" i="4" s="1"/>
  <c r="I282" i="4" s="1"/>
  <c r="I281" i="4" s="1"/>
  <c r="I280" i="4" s="1"/>
  <c r="J284" i="4"/>
  <c r="J283" i="4" s="1"/>
  <c r="J282" i="4" s="1"/>
  <c r="J281" i="4" s="1"/>
  <c r="J280" i="4" s="1"/>
  <c r="H284" i="4"/>
  <c r="H283" i="4" s="1"/>
  <c r="H282" i="4" s="1"/>
  <c r="H281" i="4" s="1"/>
  <c r="H280" i="4" s="1"/>
  <c r="I279" i="4"/>
  <c r="I278" i="4" s="1"/>
  <c r="I277" i="4" s="1"/>
  <c r="I276" i="4" s="1"/>
  <c r="I275" i="4" s="1"/>
  <c r="I274" i="4" s="1"/>
  <c r="J278" i="4"/>
  <c r="J277" i="4" s="1"/>
  <c r="J276" i="4" s="1"/>
  <c r="J275" i="4" s="1"/>
  <c r="J274" i="4" s="1"/>
  <c r="H278" i="4"/>
  <c r="H277" i="4" s="1"/>
  <c r="H276" i="4" s="1"/>
  <c r="H275" i="4" s="1"/>
  <c r="H274" i="4" s="1"/>
  <c r="J270" i="4"/>
  <c r="J269" i="4" s="1"/>
  <c r="J268" i="4" s="1"/>
  <c r="J267" i="4" s="1"/>
  <c r="I270" i="4"/>
  <c r="I269" i="4" s="1"/>
  <c r="I268" i="4" s="1"/>
  <c r="I267" i="4" s="1"/>
  <c r="H270" i="4"/>
  <c r="H269" i="4" s="1"/>
  <c r="H268" i="4" s="1"/>
  <c r="H267" i="4" s="1"/>
  <c r="J266" i="4"/>
  <c r="H266" i="4"/>
  <c r="H264" i="4" s="1"/>
  <c r="I265" i="4"/>
  <c r="J263" i="4"/>
  <c r="J262" i="4" s="1"/>
  <c r="H263" i="4"/>
  <c r="H262" i="4" s="1"/>
  <c r="J257" i="4"/>
  <c r="J256" i="4" s="1"/>
  <c r="J255" i="4" s="1"/>
  <c r="J254" i="4" s="1"/>
  <c r="J253" i="4" s="1"/>
  <c r="H257" i="4"/>
  <c r="H256" i="4" s="1"/>
  <c r="H255" i="4" s="1"/>
  <c r="H254" i="4" s="1"/>
  <c r="H253" i="4" s="1"/>
  <c r="J252" i="4"/>
  <c r="J251" i="4" s="1"/>
  <c r="J250" i="4" s="1"/>
  <c r="J249" i="4" s="1"/>
  <c r="J248" i="4" s="1"/>
  <c r="H252" i="4"/>
  <c r="H251" i="4" s="1"/>
  <c r="H250" i="4" s="1"/>
  <c r="H249" i="4" s="1"/>
  <c r="H248" i="4" s="1"/>
  <c r="J246" i="4"/>
  <c r="H246" i="4"/>
  <c r="I240" i="4"/>
  <c r="J238" i="4"/>
  <c r="J237" i="4" s="1"/>
  <c r="H238" i="4"/>
  <c r="H237" i="4" s="1"/>
  <c r="J236" i="4"/>
  <c r="H236" i="4"/>
  <c r="J235" i="4"/>
  <c r="H235" i="4"/>
  <c r="J229" i="4"/>
  <c r="J228" i="4" s="1"/>
  <c r="J227" i="4" s="1"/>
  <c r="J226" i="4" s="1"/>
  <c r="J225" i="4" s="1"/>
  <c r="H229" i="4"/>
  <c r="H228" i="4" s="1"/>
  <c r="H227" i="4" s="1"/>
  <c r="H226" i="4" s="1"/>
  <c r="H225" i="4" s="1"/>
  <c r="J224" i="4"/>
  <c r="H224" i="4"/>
  <c r="J223" i="4"/>
  <c r="H223" i="4"/>
  <c r="J216" i="4"/>
  <c r="H216" i="4"/>
  <c r="J214" i="4"/>
  <c r="H214" i="4"/>
  <c r="J213" i="4"/>
  <c r="H213" i="4"/>
  <c r="I207" i="4"/>
  <c r="J206" i="4"/>
  <c r="H206" i="4"/>
  <c r="J205" i="4"/>
  <c r="H205" i="4"/>
  <c r="I198" i="4"/>
  <c r="J197" i="4"/>
  <c r="J196" i="4" s="1"/>
  <c r="J195" i="4" s="1"/>
  <c r="I197" i="4"/>
  <c r="I196" i="4" s="1"/>
  <c r="I195" i="4" s="1"/>
  <c r="H197" i="4"/>
  <c r="H196" i="4" s="1"/>
  <c r="H195" i="4" s="1"/>
  <c r="J194" i="4"/>
  <c r="H194" i="4"/>
  <c r="J193" i="4"/>
  <c r="H193" i="4"/>
  <c r="J192" i="4"/>
  <c r="H192" i="4"/>
  <c r="J185" i="4"/>
  <c r="J184" i="4" s="1"/>
  <c r="J183" i="4" s="1"/>
  <c r="J182" i="4" s="1"/>
  <c r="J181" i="4" s="1"/>
  <c r="H186" i="4"/>
  <c r="F186" i="4"/>
  <c r="I180" i="4"/>
  <c r="J179" i="4"/>
  <c r="J178" i="4" s="1"/>
  <c r="J177" i="4" s="1"/>
  <c r="J176" i="4" s="1"/>
  <c r="H179" i="4"/>
  <c r="H178" i="4" s="1"/>
  <c r="H177" i="4" s="1"/>
  <c r="H176" i="4" s="1"/>
  <c r="G179" i="4"/>
  <c r="I175" i="4"/>
  <c r="J174" i="4"/>
  <c r="H174" i="4"/>
  <c r="H173" i="4" s="1"/>
  <c r="H172" i="4" s="1"/>
  <c r="H171" i="4" s="1"/>
  <c r="G174" i="4"/>
  <c r="J167" i="4"/>
  <c r="H167" i="4"/>
  <c r="H166" i="4" s="1"/>
  <c r="H165" i="4" s="1"/>
  <c r="H164" i="4" s="1"/>
  <c r="I163" i="4"/>
  <c r="I162" i="4"/>
  <c r="I161" i="4"/>
  <c r="J160" i="4"/>
  <c r="J159" i="4" s="1"/>
  <c r="J158" i="4" s="1"/>
  <c r="H160" i="4"/>
  <c r="H159" i="4" s="1"/>
  <c r="H158" i="4" s="1"/>
  <c r="I154" i="4"/>
  <c r="J153" i="4"/>
  <c r="H153" i="4"/>
  <c r="J152" i="4"/>
  <c r="H152" i="4"/>
  <c r="J151" i="4"/>
  <c r="H151" i="4"/>
  <c r="J149" i="4"/>
  <c r="H149" i="4"/>
  <c r="H148" i="4" s="1"/>
  <c r="J147" i="4"/>
  <c r="H147" i="4"/>
  <c r="H146" i="4" s="1"/>
  <c r="I144" i="4"/>
  <c r="J143" i="4"/>
  <c r="J142" i="4" s="1"/>
  <c r="I143" i="4"/>
  <c r="I142" i="4" s="1"/>
  <c r="H143" i="4"/>
  <c r="H142" i="4" s="1"/>
  <c r="I138" i="4"/>
  <c r="I137" i="4"/>
  <c r="I136" i="4" s="1"/>
  <c r="I135" i="4" s="1"/>
  <c r="I134" i="4" s="1"/>
  <c r="I133" i="4" s="1"/>
  <c r="J136" i="4"/>
  <c r="J135" i="4" s="1"/>
  <c r="J134" i="4" s="1"/>
  <c r="J133" i="4" s="1"/>
  <c r="H136" i="4"/>
  <c r="H135" i="4" s="1"/>
  <c r="H134" i="4" s="1"/>
  <c r="H133" i="4" s="1"/>
  <c r="J132" i="4"/>
  <c r="H132" i="4"/>
  <c r="H131" i="4" s="1"/>
  <c r="H130" i="4" s="1"/>
  <c r="J129" i="4"/>
  <c r="H129" i="4"/>
  <c r="J128" i="4"/>
  <c r="H128" i="4"/>
  <c r="J126" i="4"/>
  <c r="H126" i="4"/>
  <c r="J125" i="4"/>
  <c r="H125" i="4"/>
  <c r="J122" i="4"/>
  <c r="H122" i="4"/>
  <c r="H121" i="4" s="1"/>
  <c r="H120" i="4" s="1"/>
  <c r="J118" i="4"/>
  <c r="H118" i="4"/>
  <c r="H117" i="4" s="1"/>
  <c r="H116" i="4" s="1"/>
  <c r="I115" i="4"/>
  <c r="I114" i="4" s="1"/>
  <c r="I113" i="4" s="1"/>
  <c r="J114" i="4"/>
  <c r="J113" i="4" s="1"/>
  <c r="H114" i="4"/>
  <c r="H113" i="4" s="1"/>
  <c r="J109" i="4"/>
  <c r="H109" i="4"/>
  <c r="J108" i="4"/>
  <c r="H108" i="4"/>
  <c r="J106" i="4"/>
  <c r="H106" i="4"/>
  <c r="J105" i="4"/>
  <c r="H105" i="4"/>
  <c r="J104" i="4"/>
  <c r="H104" i="4"/>
  <c r="J102" i="4"/>
  <c r="H102" i="4"/>
  <c r="J101" i="4"/>
  <c r="H101" i="4"/>
  <c r="J99" i="4"/>
  <c r="H99" i="4"/>
  <c r="J98" i="4"/>
  <c r="H98" i="4"/>
  <c r="J96" i="4"/>
  <c r="H96" i="4"/>
  <c r="H95" i="4" s="1"/>
  <c r="J93" i="4"/>
  <c r="H93" i="4"/>
  <c r="H92" i="4" s="1"/>
  <c r="H91" i="4" s="1"/>
  <c r="I90" i="4"/>
  <c r="J89" i="4"/>
  <c r="H89" i="4"/>
  <c r="J88" i="4"/>
  <c r="H88" i="4"/>
  <c r="J87" i="4"/>
  <c r="H87" i="4"/>
  <c r="J85" i="4"/>
  <c r="H85" i="4"/>
  <c r="H84" i="4" s="1"/>
  <c r="J82" i="4"/>
  <c r="H82" i="4"/>
  <c r="J81" i="4"/>
  <c r="H81" i="4"/>
  <c r="J80" i="4"/>
  <c r="H80" i="4"/>
  <c r="J79" i="4"/>
  <c r="H79" i="4"/>
  <c r="J78" i="4"/>
  <c r="H78" i="4"/>
  <c r="J77" i="4"/>
  <c r="H77" i="4"/>
  <c r="J76" i="4"/>
  <c r="H76" i="4"/>
  <c r="J74" i="4"/>
  <c r="H74" i="4"/>
  <c r="J73" i="4"/>
  <c r="H73" i="4"/>
  <c r="I68" i="4"/>
  <c r="I66" i="4"/>
  <c r="I65" i="4"/>
  <c r="J64" i="4"/>
  <c r="H64" i="4"/>
  <c r="J63" i="4"/>
  <c r="H63" i="4"/>
  <c r="J62" i="4"/>
  <c r="J61" i="4" s="1"/>
  <c r="H62" i="4"/>
  <c r="J60" i="4"/>
  <c r="H60" i="4"/>
  <c r="J59" i="4"/>
  <c r="H59" i="4"/>
  <c r="J57" i="4"/>
  <c r="H57" i="4"/>
  <c r="J56" i="4"/>
  <c r="H56" i="4"/>
  <c r="J53" i="4"/>
  <c r="H53" i="4"/>
  <c r="H52" i="4" s="1"/>
  <c r="J51" i="4"/>
  <c r="H51" i="4"/>
  <c r="J50" i="4"/>
  <c r="I58" i="4" s="1"/>
  <c r="H50" i="4"/>
  <c r="J49" i="4"/>
  <c r="H49" i="4"/>
  <c r="J47" i="4"/>
  <c r="H47" i="4"/>
  <c r="J46" i="4"/>
  <c r="H46" i="4"/>
  <c r="J45" i="4"/>
  <c r="H45" i="4"/>
  <c r="J44" i="4"/>
  <c r="H44" i="4"/>
  <c r="J41" i="4"/>
  <c r="H41" i="4"/>
  <c r="J40" i="4"/>
  <c r="H40" i="4"/>
  <c r="J38" i="4"/>
  <c r="H38" i="4"/>
  <c r="J37" i="4"/>
  <c r="H37" i="4"/>
  <c r="J35" i="4"/>
  <c r="H35" i="4"/>
  <c r="J34" i="4"/>
  <c r="H34" i="4"/>
  <c r="J33" i="4"/>
  <c r="H33" i="4"/>
  <c r="J27" i="4"/>
  <c r="H27" i="4"/>
  <c r="J26" i="4"/>
  <c r="H26" i="4"/>
  <c r="J24" i="4"/>
  <c r="H24" i="4"/>
  <c r="J23" i="4"/>
  <c r="H23" i="4"/>
  <c r="J19" i="4"/>
  <c r="J18" i="4" s="1"/>
  <c r="I19" i="4"/>
  <c r="I18" i="4" s="1"/>
  <c r="H19" i="4"/>
  <c r="H18" i="4" s="1"/>
  <c r="J17" i="4"/>
  <c r="H17" i="4"/>
  <c r="J16" i="4"/>
  <c r="H16" i="4"/>
  <c r="H18" i="3"/>
  <c r="I17" i="3"/>
  <c r="I16" i="3" s="1"/>
  <c r="I15" i="3" s="1"/>
  <c r="I14" i="3" s="1"/>
  <c r="G17" i="3"/>
  <c r="G16" i="3" s="1"/>
  <c r="G15" i="3" s="1"/>
  <c r="G14" i="3" s="1"/>
  <c r="H12" i="3"/>
  <c r="H11" i="3" s="1"/>
  <c r="H10" i="3" s="1"/>
  <c r="H9" i="3" s="1"/>
  <c r="H8" i="3" s="1"/>
  <c r="H13" i="3" s="1"/>
  <c r="I11" i="3"/>
  <c r="I10" i="3" s="1"/>
  <c r="I9" i="3" s="1"/>
  <c r="I8" i="3" s="1"/>
  <c r="I13" i="3" s="1"/>
  <c r="G11" i="3"/>
  <c r="G10" i="3" s="1"/>
  <c r="G9" i="3" s="1"/>
  <c r="G8" i="3" s="1"/>
  <c r="I339" i="2"/>
  <c r="I338" i="2" s="1"/>
  <c r="I337" i="2" s="1"/>
  <c r="J338" i="2"/>
  <c r="J337" i="2" s="1"/>
  <c r="H338" i="2"/>
  <c r="H337" i="2" s="1"/>
  <c r="I336" i="2"/>
  <c r="I335" i="2"/>
  <c r="J334" i="2"/>
  <c r="H334" i="2"/>
  <c r="I333" i="2"/>
  <c r="I332" i="2"/>
  <c r="J331" i="2"/>
  <c r="H331" i="2"/>
  <c r="H330" i="2" s="1"/>
  <c r="I329" i="2"/>
  <c r="I328" i="2"/>
  <c r="I327" i="2"/>
  <c r="I326" i="2"/>
  <c r="I325" i="2"/>
  <c r="J324" i="2"/>
  <c r="H324" i="2"/>
  <c r="I323" i="2"/>
  <c r="I322" i="2"/>
  <c r="J321" i="2"/>
  <c r="H321" i="2"/>
  <c r="H318" i="2" s="1"/>
  <c r="I316" i="2"/>
  <c r="I314" i="2" s="1"/>
  <c r="I313" i="2"/>
  <c r="I312" i="2"/>
  <c r="I311" i="2"/>
  <c r="J310" i="2"/>
  <c r="H310" i="2"/>
  <c r="I308" i="2"/>
  <c r="I307" i="2" s="1"/>
  <c r="I306" i="2" s="1"/>
  <c r="J307" i="2"/>
  <c r="J306" i="2" s="1"/>
  <c r="H307" i="2"/>
  <c r="H306" i="2" s="1"/>
  <c r="I303" i="2"/>
  <c r="I302" i="2"/>
  <c r="J301" i="2"/>
  <c r="H301" i="2"/>
  <c r="H300" i="2" s="1"/>
  <c r="J300" i="2"/>
  <c r="I299" i="2"/>
  <c r="I298" i="2" s="1"/>
  <c r="I297" i="2" s="1"/>
  <c r="J298" i="2"/>
  <c r="J297" i="2" s="1"/>
  <c r="H298" i="2"/>
  <c r="H297" i="2" s="1"/>
  <c r="I296" i="2"/>
  <c r="I295" i="2" s="1"/>
  <c r="I294" i="2" s="1"/>
  <c r="J295" i="2"/>
  <c r="J294" i="2" s="1"/>
  <c r="H295" i="2"/>
  <c r="H294" i="2" s="1"/>
  <c r="I293" i="2"/>
  <c r="I292" i="2"/>
  <c r="I289" i="2"/>
  <c r="J288" i="2"/>
  <c r="J287" i="2" s="1"/>
  <c r="H288" i="2"/>
  <c r="H287" i="2" s="1"/>
  <c r="I285" i="2"/>
  <c r="I284" i="2" s="1"/>
  <c r="J284" i="2"/>
  <c r="H284" i="2"/>
  <c r="I283" i="2"/>
  <c r="I282" i="2"/>
  <c r="I281" i="2"/>
  <c r="I280" i="2"/>
  <c r="I279" i="2"/>
  <c r="I278" i="2"/>
  <c r="I277" i="2"/>
  <c r="I276" i="2"/>
  <c r="J275" i="2"/>
  <c r="H275" i="2"/>
  <c r="I272" i="2"/>
  <c r="I271" i="2"/>
  <c r="J270" i="2"/>
  <c r="H270" i="2"/>
  <c r="I269" i="2"/>
  <c r="I268" i="2"/>
  <c r="I267" i="2"/>
  <c r="I266" i="2"/>
  <c r="I265" i="2"/>
  <c r="I264" i="2"/>
  <c r="I263" i="2"/>
  <c r="I262" i="2"/>
  <c r="I261" i="2"/>
  <c r="I260" i="2"/>
  <c r="I259" i="2"/>
  <c r="I258" i="2"/>
  <c r="J257" i="2"/>
  <c r="J256" i="2" s="1"/>
  <c r="J255" i="2" s="1"/>
  <c r="H257" i="2"/>
  <c r="I254" i="2"/>
  <c r="I253" i="2"/>
  <c r="I252" i="2"/>
  <c r="J251" i="2"/>
  <c r="J250" i="2" s="1"/>
  <c r="J249" i="2" s="1"/>
  <c r="H251" i="2"/>
  <c r="H250" i="2" s="1"/>
  <c r="H249" i="2" s="1"/>
  <c r="I248" i="2"/>
  <c r="I247" i="2"/>
  <c r="I246" i="2"/>
  <c r="I245" i="2"/>
  <c r="J244" i="2"/>
  <c r="H244" i="2"/>
  <c r="I243" i="2"/>
  <c r="I242" i="2" s="1"/>
  <c r="J242" i="2"/>
  <c r="H242" i="2"/>
  <c r="I241" i="2"/>
  <c r="I240" i="2" s="1"/>
  <c r="J240" i="2"/>
  <c r="H240" i="2"/>
  <c r="I238" i="2"/>
  <c r="I237" i="2" s="1"/>
  <c r="I236" i="2" s="1"/>
  <c r="J237" i="2"/>
  <c r="J236" i="2" s="1"/>
  <c r="H237" i="2"/>
  <c r="H236" i="2" s="1"/>
  <c r="I234" i="2"/>
  <c r="I233" i="2"/>
  <c r="J232" i="2"/>
  <c r="H232" i="2"/>
  <c r="I231" i="2"/>
  <c r="I230" i="2"/>
  <c r="I229" i="2"/>
  <c r="I228" i="2" s="1"/>
  <c r="J228" i="2"/>
  <c r="H228" i="2"/>
  <c r="I227" i="2"/>
  <c r="I226" i="2"/>
  <c r="J225" i="2"/>
  <c r="H225" i="2"/>
  <c r="I224" i="2"/>
  <c r="I223" i="2"/>
  <c r="I222" i="2" s="1"/>
  <c r="J222" i="2"/>
  <c r="H222" i="2"/>
  <c r="I221" i="2"/>
  <c r="I220" i="2" s="1"/>
  <c r="J220" i="2"/>
  <c r="H220" i="2"/>
  <c r="I218" i="2"/>
  <c r="I217" i="2" s="1"/>
  <c r="I216" i="2" s="1"/>
  <c r="J217" i="2"/>
  <c r="J216" i="2" s="1"/>
  <c r="H217" i="2"/>
  <c r="H216" i="2" s="1"/>
  <c r="I215" i="2"/>
  <c r="I214" i="2"/>
  <c r="I213" i="2"/>
  <c r="I212" i="2"/>
  <c r="J211" i="2"/>
  <c r="H211" i="2"/>
  <c r="I210" i="2"/>
  <c r="I209" i="2" s="1"/>
  <c r="J209" i="2"/>
  <c r="H209" i="2"/>
  <c r="I207" i="2"/>
  <c r="I206" i="2"/>
  <c r="I205" i="2"/>
  <c r="I204" i="2"/>
  <c r="I203" i="2"/>
  <c r="I202" i="2"/>
  <c r="I201" i="2"/>
  <c r="I199" i="2"/>
  <c r="I197" i="2"/>
  <c r="I196" i="2"/>
  <c r="J195" i="2"/>
  <c r="H195" i="2"/>
  <c r="I194" i="2"/>
  <c r="I193" i="2"/>
  <c r="I192" i="2"/>
  <c r="I191" i="2"/>
  <c r="I190" i="2"/>
  <c r="I189" i="2"/>
  <c r="I187" i="2"/>
  <c r="I186" i="2"/>
  <c r="J185" i="2"/>
  <c r="H185" i="2"/>
  <c r="I184" i="2"/>
  <c r="I183" i="2"/>
  <c r="J182" i="2"/>
  <c r="H182" i="2"/>
  <c r="I178" i="2"/>
  <c r="I176" i="2"/>
  <c r="I175" i="2"/>
  <c r="I174" i="2"/>
  <c r="I173" i="2"/>
  <c r="I172" i="2"/>
  <c r="I171" i="2"/>
  <c r="I170" i="2"/>
  <c r="I169" i="2"/>
  <c r="I168" i="2" s="1"/>
  <c r="I167" i="2"/>
  <c r="I166" i="2"/>
  <c r="I164" i="2"/>
  <c r="I163" i="2"/>
  <c r="J162" i="2"/>
  <c r="H162" i="2"/>
  <c r="I160" i="2"/>
  <c r="I159" i="2" s="1"/>
  <c r="J159" i="2"/>
  <c r="H159" i="2"/>
  <c r="I158" i="2"/>
  <c r="I157" i="2"/>
  <c r="I156" i="2"/>
  <c r="I155" i="2"/>
  <c r="I154" i="2"/>
  <c r="J153" i="2"/>
  <c r="H153" i="2"/>
  <c r="I152" i="2"/>
  <c r="I151" i="2"/>
  <c r="I150" i="2"/>
  <c r="I149" i="2"/>
  <c r="J148" i="2"/>
  <c r="H148" i="2"/>
  <c r="I146" i="2"/>
  <c r="I145" i="2"/>
  <c r="J144" i="2"/>
  <c r="H144" i="2"/>
  <c r="I143" i="2"/>
  <c r="I142" i="2"/>
  <c r="J141" i="2"/>
  <c r="H141" i="2"/>
  <c r="I140" i="2"/>
  <c r="I139" i="2"/>
  <c r="I138" i="2"/>
  <c r="J137" i="2"/>
  <c r="H137" i="2"/>
  <c r="I134" i="2"/>
  <c r="I133" i="2"/>
  <c r="J132" i="2"/>
  <c r="H132" i="2"/>
  <c r="I131" i="2"/>
  <c r="I130" i="2"/>
  <c r="J129" i="2"/>
  <c r="J128" i="2" s="1"/>
  <c r="H129" i="2"/>
  <c r="J126" i="2"/>
  <c r="I126" i="2"/>
  <c r="H126" i="2"/>
  <c r="I125" i="2"/>
  <c r="I124" i="2"/>
  <c r="J123" i="2"/>
  <c r="J122" i="2" s="1"/>
  <c r="H123" i="2"/>
  <c r="H122" i="2" s="1"/>
  <c r="I118" i="2"/>
  <c r="I117" i="2" s="1"/>
  <c r="I116" i="2" s="1"/>
  <c r="I115" i="2" s="1"/>
  <c r="J117" i="2"/>
  <c r="J116" i="2" s="1"/>
  <c r="J115" i="2" s="1"/>
  <c r="H117" i="2"/>
  <c r="H116" i="2" s="1"/>
  <c r="H115" i="2" s="1"/>
  <c r="I114" i="2"/>
  <c r="I113" i="2" s="1"/>
  <c r="I112" i="2" s="1"/>
  <c r="I111" i="2" s="1"/>
  <c r="J113" i="2"/>
  <c r="J112" i="2" s="1"/>
  <c r="J111" i="2" s="1"/>
  <c r="H113" i="2"/>
  <c r="H112" i="2" s="1"/>
  <c r="H111" i="2" s="1"/>
  <c r="I109" i="2"/>
  <c r="I108" i="2" s="1"/>
  <c r="I107" i="2" s="1"/>
  <c r="I106" i="2" s="1"/>
  <c r="J108" i="2"/>
  <c r="J107" i="2" s="1"/>
  <c r="J106" i="2" s="1"/>
  <c r="H108" i="2"/>
  <c r="H107" i="2" s="1"/>
  <c r="H106" i="2" s="1"/>
  <c r="I105" i="2"/>
  <c r="J104" i="2"/>
  <c r="J103" i="2" s="1"/>
  <c r="J102" i="2" s="1"/>
  <c r="I104" i="2"/>
  <c r="I103" i="2" s="1"/>
  <c r="I102" i="2" s="1"/>
  <c r="H104" i="2"/>
  <c r="H103" i="2" s="1"/>
  <c r="H102" i="2" s="1"/>
  <c r="I101" i="2"/>
  <c r="J100" i="2"/>
  <c r="J99" i="2" s="1"/>
  <c r="J98" i="2" s="1"/>
  <c r="I100" i="2"/>
  <c r="I99" i="2" s="1"/>
  <c r="I98" i="2" s="1"/>
  <c r="H100" i="2"/>
  <c r="H99" i="2" s="1"/>
  <c r="H98" i="2" s="1"/>
  <c r="I97" i="2"/>
  <c r="J96" i="2"/>
  <c r="I96" i="2"/>
  <c r="H96" i="2"/>
  <c r="I95" i="2"/>
  <c r="I94" i="2" s="1"/>
  <c r="J94" i="2"/>
  <c r="J93" i="2" s="1"/>
  <c r="H94" i="2"/>
  <c r="H93" i="2" s="1"/>
  <c r="I92" i="2"/>
  <c r="I91" i="2"/>
  <c r="I90" i="2"/>
  <c r="I89" i="2"/>
  <c r="I88" i="2" s="1"/>
  <c r="J88" i="2"/>
  <c r="H88" i="2"/>
  <c r="I87" i="2"/>
  <c r="I86" i="2" s="1"/>
  <c r="J86" i="2"/>
  <c r="H86" i="2"/>
  <c r="I85" i="2"/>
  <c r="I84" i="2" s="1"/>
  <c r="J84" i="2"/>
  <c r="H84" i="2"/>
  <c r="H83" i="2" s="1"/>
  <c r="I82" i="2"/>
  <c r="I81" i="2" s="1"/>
  <c r="J81" i="2"/>
  <c r="H81" i="2"/>
  <c r="I80" i="2"/>
  <c r="I79" i="2"/>
  <c r="I78" i="2"/>
  <c r="I77" i="2"/>
  <c r="J76" i="2"/>
  <c r="J75" i="2" s="1"/>
  <c r="H76" i="2"/>
  <c r="I73" i="2"/>
  <c r="I72" i="2" s="1"/>
  <c r="J72" i="2"/>
  <c r="H72" i="2"/>
  <c r="I70" i="2"/>
  <c r="I69" i="2" s="1"/>
  <c r="I68" i="2"/>
  <c r="I67" i="2"/>
  <c r="I66" i="2"/>
  <c r="J65" i="2"/>
  <c r="H65" i="2"/>
  <c r="I64" i="2"/>
  <c r="I63" i="2"/>
  <c r="J62" i="2"/>
  <c r="H62" i="2"/>
  <c r="I60" i="2"/>
  <c r="I59" i="2" s="1"/>
  <c r="I58" i="2" s="1"/>
  <c r="J59" i="2"/>
  <c r="J58" i="2" s="1"/>
  <c r="H59" i="2"/>
  <c r="H58" i="2" s="1"/>
  <c r="I56" i="2"/>
  <c r="I54" i="2" s="1"/>
  <c r="I53" i="2" s="1"/>
  <c r="H53" i="2"/>
  <c r="J53" i="2"/>
  <c r="I52" i="2"/>
  <c r="I51" i="2"/>
  <c r="J49" i="2"/>
  <c r="H49" i="2"/>
  <c r="I48" i="2"/>
  <c r="I46" i="2" s="1"/>
  <c r="I47" i="2"/>
  <c r="J46" i="2"/>
  <c r="H46" i="2"/>
  <c r="H45" i="2" s="1"/>
  <c r="I43" i="2"/>
  <c r="I42" i="2" s="1"/>
  <c r="I41" i="2" s="1"/>
  <c r="J42" i="2"/>
  <c r="J41" i="2" s="1"/>
  <c r="H42" i="2"/>
  <c r="H41" i="2" s="1"/>
  <c r="I40" i="2"/>
  <c r="I39" i="2" s="1"/>
  <c r="J39" i="2"/>
  <c r="H39" i="2"/>
  <c r="I38" i="2"/>
  <c r="I37" i="2" s="1"/>
  <c r="J37" i="2"/>
  <c r="J36" i="2" s="1"/>
  <c r="H37" i="2"/>
  <c r="H36" i="2" s="1"/>
  <c r="I35" i="2"/>
  <c r="I34" i="2" s="1"/>
  <c r="J34" i="2"/>
  <c r="H34" i="2"/>
  <c r="I33" i="2"/>
  <c r="I32" i="2"/>
  <c r="I31" i="2"/>
  <c r="J30" i="2"/>
  <c r="H30" i="2"/>
  <c r="I28" i="2"/>
  <c r="I27" i="2" s="1"/>
  <c r="I26" i="2" s="1"/>
  <c r="J27" i="2"/>
  <c r="J26" i="2" s="1"/>
  <c r="H27" i="2"/>
  <c r="H26" i="2" s="1"/>
  <c r="I19" i="2"/>
  <c r="I18" i="2" s="1"/>
  <c r="I17" i="2"/>
  <c r="I15" i="2"/>
  <c r="J14" i="2"/>
  <c r="H14" i="2"/>
  <c r="I13" i="2"/>
  <c r="I12" i="2"/>
  <c r="J11" i="2"/>
  <c r="J10" i="2" s="1"/>
  <c r="H11" i="2"/>
  <c r="H10" i="2" s="1"/>
  <c r="G13" i="3" l="1"/>
  <c r="I29" i="1"/>
  <c r="G19" i="3"/>
  <c r="I30" i="1"/>
  <c r="I123" i="2"/>
  <c r="I122" i="2" s="1"/>
  <c r="J290" i="4"/>
  <c r="J289" i="4" s="1"/>
  <c r="J288" i="4" s="1"/>
  <c r="J310" i="4"/>
  <c r="J309" i="4" s="1"/>
  <c r="J308" i="4" s="1"/>
  <c r="J311" i="4"/>
  <c r="H61" i="2"/>
  <c r="I93" i="2"/>
  <c r="H239" i="2"/>
  <c r="I36" i="2"/>
  <c r="H29" i="2"/>
  <c r="H75" i="2"/>
  <c r="H74" i="2" s="1"/>
  <c r="I137" i="2"/>
  <c r="I153" i="2"/>
  <c r="I211" i="2"/>
  <c r="H256" i="2"/>
  <c r="H255" i="2" s="1"/>
  <c r="H61" i="4"/>
  <c r="I380" i="4"/>
  <c r="J45" i="2"/>
  <c r="J44" i="2" s="1"/>
  <c r="I232" i="2"/>
  <c r="I195" i="2"/>
  <c r="H185" i="4"/>
  <c r="H184" i="4" s="1"/>
  <c r="H183" i="4" s="1"/>
  <c r="H182" i="4" s="1"/>
  <c r="H181" i="4" s="1"/>
  <c r="I186" i="4"/>
  <c r="I185" i="4" s="1"/>
  <c r="I184" i="4" s="1"/>
  <c r="I183" i="4" s="1"/>
  <c r="I182" i="4" s="1"/>
  <c r="I181" i="4" s="1"/>
  <c r="F32" i="5"/>
  <c r="I19" i="3"/>
  <c r="J30" i="1"/>
  <c r="H17" i="3"/>
  <c r="H16" i="3" s="1"/>
  <c r="H15" i="3" s="1"/>
  <c r="H14" i="3" s="1"/>
  <c r="H19" i="3" s="1"/>
  <c r="I200" i="2"/>
  <c r="I275" i="2"/>
  <c r="I274" i="2" s="1"/>
  <c r="I273" i="2" s="1"/>
  <c r="H75" i="4"/>
  <c r="J75" i="4"/>
  <c r="H157" i="4"/>
  <c r="H156" i="4" s="1"/>
  <c r="H155" i="4" s="1"/>
  <c r="I312" i="4"/>
  <c r="I311" i="4" s="1"/>
  <c r="I310" i="4" s="1"/>
  <c r="I309" i="4" s="1"/>
  <c r="I308" i="4" s="1"/>
  <c r="I291" i="4"/>
  <c r="I290" i="4" s="1"/>
  <c r="I289" i="4" s="1"/>
  <c r="I288" i="4" s="1"/>
  <c r="I273" i="4"/>
  <c r="I160" i="4"/>
  <c r="I159" i="4" s="1"/>
  <c r="I158" i="4" s="1"/>
  <c r="I334" i="2"/>
  <c r="J318" i="2"/>
  <c r="J309" i="2"/>
  <c r="J305" i="2" s="1"/>
  <c r="I288" i="2"/>
  <c r="I287" i="2" s="1"/>
  <c r="J274" i="2"/>
  <c r="J273" i="2" s="1"/>
  <c r="J239" i="2"/>
  <c r="J235" i="2" s="1"/>
  <c r="J219" i="2"/>
  <c r="H161" i="2"/>
  <c r="J121" i="2"/>
  <c r="J83" i="2"/>
  <c r="H261" i="4"/>
  <c r="H260" i="4" s="1"/>
  <c r="H259" i="4" s="1"/>
  <c r="H258" i="4" s="1"/>
  <c r="I49" i="2"/>
  <c r="I45" i="2" s="1"/>
  <c r="I44" i="2" s="1"/>
  <c r="J61" i="2"/>
  <c r="J57" i="2" s="1"/>
  <c r="H136" i="2"/>
  <c r="J161" i="2"/>
  <c r="H219" i="2"/>
  <c r="I251" i="2"/>
  <c r="I250" i="2" s="1"/>
  <c r="I249" i="2" s="1"/>
  <c r="H274" i="2"/>
  <c r="H273" i="2" s="1"/>
  <c r="I331" i="2"/>
  <c r="I76" i="2"/>
  <c r="I75" i="2" s="1"/>
  <c r="I129" i="2"/>
  <c r="J136" i="2"/>
  <c r="I182" i="2"/>
  <c r="I244" i="2"/>
  <c r="I301" i="2"/>
  <c r="I300" i="2" s="1"/>
  <c r="H317" i="2"/>
  <c r="J330" i="2"/>
  <c r="I343" i="4"/>
  <c r="I14" i="2"/>
  <c r="I65" i="2"/>
  <c r="J29" i="2"/>
  <c r="H57" i="2"/>
  <c r="I62" i="2"/>
  <c r="J147" i="2"/>
  <c r="I257" i="2"/>
  <c r="H286" i="2"/>
  <c r="H309" i="2"/>
  <c r="H305" i="2" s="1"/>
  <c r="H304" i="2" s="1"/>
  <c r="I22" i="1" s="1"/>
  <c r="I141" i="2"/>
  <c r="I148" i="2"/>
  <c r="I147" i="2" s="1"/>
  <c r="I225" i="2"/>
  <c r="I239" i="2"/>
  <c r="I235" i="2" s="1"/>
  <c r="I324" i="2"/>
  <c r="H128" i="2"/>
  <c r="H147" i="2"/>
  <c r="H235" i="2"/>
  <c r="H212" i="4"/>
  <c r="H211" i="4" s="1"/>
  <c r="H210" i="4" s="1"/>
  <c r="H209" i="4" s="1"/>
  <c r="H208" i="4" s="1"/>
  <c r="H222" i="4"/>
  <c r="H221" i="4" s="1"/>
  <c r="H220" i="4" s="1"/>
  <c r="H219" i="4" s="1"/>
  <c r="H218" i="4" s="1"/>
  <c r="H204" i="4"/>
  <c r="H203" i="4" s="1"/>
  <c r="H202" i="4" s="1"/>
  <c r="H201" i="4" s="1"/>
  <c r="H200" i="4" s="1"/>
  <c r="H36" i="4"/>
  <c r="H39" i="4"/>
  <c r="H55" i="4"/>
  <c r="H100" i="4"/>
  <c r="H191" i="4"/>
  <c r="H190" i="4" s="1"/>
  <c r="H189" i="4" s="1"/>
  <c r="H188" i="4" s="1"/>
  <c r="H187" i="4" s="1"/>
  <c r="J222" i="4"/>
  <c r="J221" i="4" s="1"/>
  <c r="J220" i="4" s="1"/>
  <c r="J219" i="4" s="1"/>
  <c r="J218" i="4" s="1"/>
  <c r="J212" i="4"/>
  <c r="J211" i="4" s="1"/>
  <c r="J210" i="4" s="1"/>
  <c r="J209" i="4" s="1"/>
  <c r="J208" i="4" s="1"/>
  <c r="G32" i="5"/>
  <c r="I128" i="4"/>
  <c r="I152" i="4"/>
  <c r="H234" i="4"/>
  <c r="H233" i="4" s="1"/>
  <c r="H232" i="4" s="1"/>
  <c r="H231" i="4" s="1"/>
  <c r="H72" i="4"/>
  <c r="H86" i="4"/>
  <c r="J204" i="4"/>
  <c r="J203" i="4" s="1"/>
  <c r="J202" i="4" s="1"/>
  <c r="J201" i="4" s="1"/>
  <c r="J200" i="4" s="1"/>
  <c r="H15" i="4"/>
  <c r="H14" i="4" s="1"/>
  <c r="J191" i="4"/>
  <c r="J190" i="4" s="1"/>
  <c r="J189" i="4" s="1"/>
  <c r="J188" i="4" s="1"/>
  <c r="J187" i="4" s="1"/>
  <c r="H247" i="4"/>
  <c r="J247" i="4"/>
  <c r="H22" i="4"/>
  <c r="H32" i="4"/>
  <c r="H244" i="4"/>
  <c r="H243" i="4" s="1"/>
  <c r="H242" i="4" s="1"/>
  <c r="H241" i="4" s="1"/>
  <c r="H124" i="4"/>
  <c r="H304" i="4"/>
  <c r="H303" i="4" s="1"/>
  <c r="H302" i="4" s="1"/>
  <c r="H301" i="4" s="1"/>
  <c r="H287" i="4" s="1"/>
  <c r="H286" i="4" s="1"/>
  <c r="I11" i="2"/>
  <c r="J74" i="2"/>
  <c r="I83" i="2"/>
  <c r="J9" i="2"/>
  <c r="J29" i="1"/>
  <c r="I379" i="4"/>
  <c r="I378" i="4" s="1"/>
  <c r="I369" i="4"/>
  <c r="I373" i="4"/>
  <c r="I122" i="4"/>
  <c r="I121" i="4" s="1"/>
  <c r="I120" i="4" s="1"/>
  <c r="I321" i="2"/>
  <c r="I310" i="2"/>
  <c r="I309" i="2" s="1"/>
  <c r="I305" i="2" s="1"/>
  <c r="I391" i="4"/>
  <c r="I390" i="4" s="1"/>
  <c r="I389" i="4" s="1"/>
  <c r="I110" i="2"/>
  <c r="I185" i="2"/>
  <c r="I50" i="4"/>
  <c r="I81" i="4"/>
  <c r="I98" i="4"/>
  <c r="I104" i="4"/>
  <c r="I108" i="4"/>
  <c r="I236" i="4"/>
  <c r="H341" i="4"/>
  <c r="H340" i="4" s="1"/>
  <c r="H339" i="4" s="1"/>
  <c r="H338" i="4" s="1"/>
  <c r="H337" i="4" s="1"/>
  <c r="H324" i="4" s="1"/>
  <c r="I345" i="4"/>
  <c r="H170" i="4"/>
  <c r="H169" i="4" s="1"/>
  <c r="I26" i="4"/>
  <c r="I34" i="4"/>
  <c r="I35" i="4"/>
  <c r="I37" i="4"/>
  <c r="I44" i="4"/>
  <c r="I46" i="4"/>
  <c r="I47" i="4"/>
  <c r="I49" i="4"/>
  <c r="I59" i="4"/>
  <c r="I77" i="4"/>
  <c r="I79" i="4"/>
  <c r="J97" i="4"/>
  <c r="H97" i="4"/>
  <c r="J103" i="4"/>
  <c r="H103" i="4"/>
  <c r="J107" i="4"/>
  <c r="H107" i="4"/>
  <c r="H112" i="4"/>
  <c r="I118" i="4"/>
  <c r="I117" i="4" s="1"/>
  <c r="I116" i="4" s="1"/>
  <c r="I112" i="4" s="1"/>
  <c r="J121" i="4"/>
  <c r="J120" i="4" s="1"/>
  <c r="J127" i="4"/>
  <c r="H127" i="4"/>
  <c r="I132" i="4"/>
  <c r="I131" i="4" s="1"/>
  <c r="I130" i="4" s="1"/>
  <c r="I147" i="4"/>
  <c r="I146" i="4" s="1"/>
  <c r="I149" i="4"/>
  <c r="I148" i="4" s="1"/>
  <c r="I151" i="4"/>
  <c r="I167" i="4"/>
  <c r="I166" i="4" s="1"/>
  <c r="I165" i="4" s="1"/>
  <c r="I164" i="4" s="1"/>
  <c r="I193" i="4"/>
  <c r="I246" i="4"/>
  <c r="I266" i="4"/>
  <c r="I306" i="4"/>
  <c r="I330" i="4"/>
  <c r="I329" i="4" s="1"/>
  <c r="I328" i="4" s="1"/>
  <c r="I327" i="4" s="1"/>
  <c r="I326" i="4" s="1"/>
  <c r="I325" i="4" s="1"/>
  <c r="I336" i="4"/>
  <c r="I335" i="4" s="1"/>
  <c r="I334" i="4" s="1"/>
  <c r="I333" i="4" s="1"/>
  <c r="I332" i="4" s="1"/>
  <c r="I331" i="4" s="1"/>
  <c r="I342" i="4"/>
  <c r="I350" i="4"/>
  <c r="I349" i="4" s="1"/>
  <c r="I348" i="4" s="1"/>
  <c r="I347" i="4" s="1"/>
  <c r="I356" i="4"/>
  <c r="I355" i="4" s="1"/>
  <c r="I354" i="4" s="1"/>
  <c r="I353" i="4" s="1"/>
  <c r="I352" i="4" s="1"/>
  <c r="I351" i="4" s="1"/>
  <c r="J362" i="4"/>
  <c r="I362" i="4" s="1"/>
  <c r="I361" i="4" s="1"/>
  <c r="I360" i="4" s="1"/>
  <c r="I363" i="4"/>
  <c r="I368" i="4"/>
  <c r="I270" i="2"/>
  <c r="I256" i="2" s="1"/>
  <c r="I255" i="2" s="1"/>
  <c r="I174" i="4"/>
  <c r="I173" i="4" s="1"/>
  <c r="I172" i="4" s="1"/>
  <c r="I171" i="4" s="1"/>
  <c r="I80" i="4"/>
  <c r="H110" i="2"/>
  <c r="I20" i="1" s="1"/>
  <c r="J110" i="2"/>
  <c r="J20" i="1" s="1"/>
  <c r="I17" i="4"/>
  <c r="J25" i="4"/>
  <c r="H25" i="4"/>
  <c r="I38" i="4"/>
  <c r="J43" i="4"/>
  <c r="H43" i="4"/>
  <c r="I63" i="4"/>
  <c r="I64" i="4"/>
  <c r="I73" i="4"/>
  <c r="I74" i="4"/>
  <c r="I76" i="4"/>
  <c r="I88" i="4"/>
  <c r="I89" i="4"/>
  <c r="I96" i="4"/>
  <c r="I95" i="4" s="1"/>
  <c r="I102" i="4"/>
  <c r="I106" i="4"/>
  <c r="I126" i="4"/>
  <c r="J166" i="4"/>
  <c r="J165" i="4" s="1"/>
  <c r="J164" i="4" s="1"/>
  <c r="J157" i="4" s="1"/>
  <c r="J156" i="4" s="1"/>
  <c r="J155" i="4" s="1"/>
  <c r="J173" i="4"/>
  <c r="J172" i="4" s="1"/>
  <c r="J171" i="4" s="1"/>
  <c r="J170" i="4" s="1"/>
  <c r="J169" i="4" s="1"/>
  <c r="I206" i="4"/>
  <c r="I214" i="4"/>
  <c r="I216" i="4"/>
  <c r="I224" i="4"/>
  <c r="I229" i="4"/>
  <c r="I228" i="4" s="1"/>
  <c r="I227" i="4" s="1"/>
  <c r="I226" i="4" s="1"/>
  <c r="I225" i="4" s="1"/>
  <c r="I235" i="4"/>
  <c r="I238" i="4"/>
  <c r="I237" i="4" s="1"/>
  <c r="I245" i="4"/>
  <c r="I371" i="4"/>
  <c r="I372" i="4"/>
  <c r="J390" i="4"/>
  <c r="J389" i="4" s="1"/>
  <c r="J377" i="4" s="1"/>
  <c r="J376" i="4" s="1"/>
  <c r="J375" i="4" s="1"/>
  <c r="I162" i="2"/>
  <c r="I57" i="4"/>
  <c r="I56" i="4"/>
  <c r="I41" i="4"/>
  <c r="I144" i="2"/>
  <c r="I136" i="2" s="1"/>
  <c r="I40" i="4"/>
  <c r="H121" i="2"/>
  <c r="I132" i="2"/>
  <c r="I24" i="4"/>
  <c r="J15" i="4"/>
  <c r="J14" i="4" s="1"/>
  <c r="I16" i="4"/>
  <c r="I23" i="4"/>
  <c r="I27" i="4"/>
  <c r="I33" i="4"/>
  <c r="J39" i="4"/>
  <c r="I45" i="4"/>
  <c r="H48" i="4"/>
  <c r="I51" i="4"/>
  <c r="I53" i="4"/>
  <c r="I52" i="4" s="1"/>
  <c r="J55" i="4"/>
  <c r="I60" i="4"/>
  <c r="I62" i="4"/>
  <c r="I61" i="4" s="1"/>
  <c r="J72" i="4"/>
  <c r="I78" i="4"/>
  <c r="I82" i="4"/>
  <c r="I85" i="4"/>
  <c r="I84" i="4" s="1"/>
  <c r="I87" i="4"/>
  <c r="I93" i="4"/>
  <c r="I92" i="4" s="1"/>
  <c r="I91" i="4" s="1"/>
  <c r="J95" i="4"/>
  <c r="I99" i="4"/>
  <c r="I101" i="4"/>
  <c r="I105" i="4"/>
  <c r="I109" i="4"/>
  <c r="J117" i="4"/>
  <c r="J116" i="4" s="1"/>
  <c r="J112" i="4" s="1"/>
  <c r="I125" i="4"/>
  <c r="I129" i="4"/>
  <c r="J131" i="4"/>
  <c r="J130" i="4" s="1"/>
  <c r="H150" i="4"/>
  <c r="H145" i="4" s="1"/>
  <c r="H141" i="4" s="1"/>
  <c r="H140" i="4" s="1"/>
  <c r="H139" i="4" s="1"/>
  <c r="I153" i="4"/>
  <c r="I179" i="4"/>
  <c r="I178" i="4" s="1"/>
  <c r="I177" i="4" s="1"/>
  <c r="I176" i="4" s="1"/>
  <c r="I192" i="4"/>
  <c r="I194" i="4"/>
  <c r="I205" i="4"/>
  <c r="I213" i="4"/>
  <c r="I223" i="4"/>
  <c r="I252" i="4"/>
  <c r="I251" i="4" s="1"/>
  <c r="I250" i="4" s="1"/>
  <c r="I249" i="4" s="1"/>
  <c r="I248" i="4" s="1"/>
  <c r="I257" i="4"/>
  <c r="I256" i="4" s="1"/>
  <c r="I255" i="4" s="1"/>
  <c r="I254" i="4" s="1"/>
  <c r="I253" i="4" s="1"/>
  <c r="I263" i="4"/>
  <c r="I262" i="4" s="1"/>
  <c r="J264" i="4"/>
  <c r="I305" i="4"/>
  <c r="H367" i="4"/>
  <c r="H366" i="4" s="1"/>
  <c r="H365" i="4" s="1"/>
  <c r="H359" i="4" s="1"/>
  <c r="H358" i="4" s="1"/>
  <c r="I370" i="4"/>
  <c r="I374" i="4"/>
  <c r="H44" i="2"/>
  <c r="I30" i="2"/>
  <c r="I29" i="2" s="1"/>
  <c r="J286" i="2"/>
  <c r="J22" i="4"/>
  <c r="J32" i="4"/>
  <c r="J36" i="4"/>
  <c r="J48" i="4"/>
  <c r="J52" i="4"/>
  <c r="J84" i="4"/>
  <c r="J86" i="4"/>
  <c r="J92" i="4"/>
  <c r="J91" i="4" s="1"/>
  <c r="J100" i="4"/>
  <c r="J124" i="4"/>
  <c r="J146" i="4"/>
  <c r="J148" i="4"/>
  <c r="J150" i="4"/>
  <c r="H273" i="4"/>
  <c r="J273" i="4"/>
  <c r="J244" i="4"/>
  <c r="J243" i="4" s="1"/>
  <c r="J242" i="4" s="1"/>
  <c r="J241" i="4" s="1"/>
  <c r="J234" i="4"/>
  <c r="J233" i="4" s="1"/>
  <c r="J232" i="4" s="1"/>
  <c r="J231" i="4" s="1"/>
  <c r="H377" i="4"/>
  <c r="H376" i="4" s="1"/>
  <c r="H375" i="4" s="1"/>
  <c r="J329" i="4"/>
  <c r="J328" i="4" s="1"/>
  <c r="J327" i="4" s="1"/>
  <c r="J326" i="4" s="1"/>
  <c r="J325" i="4" s="1"/>
  <c r="J335" i="4"/>
  <c r="J334" i="4" s="1"/>
  <c r="J333" i="4" s="1"/>
  <c r="J332" i="4" s="1"/>
  <c r="J331" i="4" s="1"/>
  <c r="J341" i="4"/>
  <c r="J340" i="4" s="1"/>
  <c r="J339" i="4" s="1"/>
  <c r="J349" i="4"/>
  <c r="J348" i="4" s="1"/>
  <c r="J347" i="4" s="1"/>
  <c r="J355" i="4"/>
  <c r="J354" i="4" s="1"/>
  <c r="J353" i="4" s="1"/>
  <c r="J352" i="4" s="1"/>
  <c r="J351" i="4" s="1"/>
  <c r="J367" i="4"/>
  <c r="J366" i="4" s="1"/>
  <c r="J365" i="4" s="1"/>
  <c r="J304" i="4"/>
  <c r="J303" i="4" s="1"/>
  <c r="J302" i="4" s="1"/>
  <c r="J301" i="4" s="1"/>
  <c r="J320" i="4"/>
  <c r="J319" i="4" s="1"/>
  <c r="J318" i="4" s="1"/>
  <c r="J317" i="4" s="1"/>
  <c r="I10" i="2" l="1"/>
  <c r="I286" i="2"/>
  <c r="I31" i="1"/>
  <c r="J287" i="4"/>
  <c r="J286" i="4" s="1"/>
  <c r="I219" i="2"/>
  <c r="J31" i="1"/>
  <c r="I208" i="4"/>
  <c r="I75" i="4"/>
  <c r="I157" i="4"/>
  <c r="I156" i="4" s="1"/>
  <c r="I155" i="4" s="1"/>
  <c r="I330" i="2"/>
  <c r="J317" i="2"/>
  <c r="J304" i="2" s="1"/>
  <c r="J22" i="1" s="1"/>
  <c r="I318" i="2"/>
  <c r="J135" i="2"/>
  <c r="J120" i="2" s="1"/>
  <c r="H135" i="2"/>
  <c r="H120" i="2" s="1"/>
  <c r="I21" i="1" s="1"/>
  <c r="I34" i="1" s="1"/>
  <c r="H199" i="4"/>
  <c r="J199" i="4"/>
  <c r="I128" i="2"/>
  <c r="I121" i="2" s="1"/>
  <c r="H123" i="4"/>
  <c r="H119" i="4" s="1"/>
  <c r="H111" i="4" s="1"/>
  <c r="H110" i="4" s="1"/>
  <c r="I161" i="2"/>
  <c r="I61" i="2"/>
  <c r="I57" i="2" s="1"/>
  <c r="H31" i="4"/>
  <c r="I170" i="4"/>
  <c r="I169" i="4" s="1"/>
  <c r="I9" i="2"/>
  <c r="I127" i="4"/>
  <c r="H230" i="4"/>
  <c r="H217" i="4" s="1"/>
  <c r="H54" i="4"/>
  <c r="I32" i="4"/>
  <c r="I15" i="4"/>
  <c r="I14" i="4" s="1"/>
  <c r="I86" i="4"/>
  <c r="J168" i="4"/>
  <c r="I39" i="4"/>
  <c r="J21" i="4"/>
  <c r="J13" i="4" s="1"/>
  <c r="J11" i="4" s="1"/>
  <c r="I107" i="4"/>
  <c r="I43" i="4"/>
  <c r="H21" i="4"/>
  <c r="H13" i="4" s="1"/>
  <c r="H11" i="4" s="1"/>
  <c r="I74" i="2"/>
  <c r="J8" i="2"/>
  <c r="J19" i="1" s="1"/>
  <c r="J33" i="1" s="1"/>
  <c r="I377" i="4"/>
  <c r="I376" i="4" s="1"/>
  <c r="I234" i="4"/>
  <c r="I233" i="4" s="1"/>
  <c r="I232" i="4" s="1"/>
  <c r="I231" i="4" s="1"/>
  <c r="I341" i="4"/>
  <c r="I340" i="4" s="1"/>
  <c r="I339" i="4" s="1"/>
  <c r="I338" i="4" s="1"/>
  <c r="I337" i="4" s="1"/>
  <c r="I324" i="4" s="1"/>
  <c r="I48" i="4"/>
  <c r="H168" i="4"/>
  <c r="I367" i="4"/>
  <c r="I366" i="4" s="1"/>
  <c r="I365" i="4" s="1"/>
  <c r="I359" i="4" s="1"/>
  <c r="I358" i="4" s="1"/>
  <c r="I247" i="4"/>
  <c r="I222" i="4"/>
  <c r="I221" i="4" s="1"/>
  <c r="I220" i="4" s="1"/>
  <c r="I219" i="4" s="1"/>
  <c r="I218" i="4" s="1"/>
  <c r="I204" i="4"/>
  <c r="I203" i="4" s="1"/>
  <c r="I202" i="4" s="1"/>
  <c r="I201" i="4" s="1"/>
  <c r="I200" i="4" s="1"/>
  <c r="I191" i="4"/>
  <c r="I190" i="4" s="1"/>
  <c r="I189" i="4" s="1"/>
  <c r="I188" i="4" s="1"/>
  <c r="I187" i="4" s="1"/>
  <c r="I168" i="4" s="1"/>
  <c r="I150" i="4"/>
  <c r="I145" i="4" s="1"/>
  <c r="I141" i="4" s="1"/>
  <c r="I140" i="4" s="1"/>
  <c r="I139" i="4" s="1"/>
  <c r="I97" i="4"/>
  <c r="I103" i="4"/>
  <c r="I36" i="4"/>
  <c r="H94" i="4"/>
  <c r="J361" i="4"/>
  <c r="J360" i="4" s="1"/>
  <c r="J359" i="4" s="1"/>
  <c r="J358" i="4" s="1"/>
  <c r="J357" i="4" s="1"/>
  <c r="H357" i="4"/>
  <c r="J123" i="4"/>
  <c r="J119" i="4" s="1"/>
  <c r="J111" i="4" s="1"/>
  <c r="J110" i="4" s="1"/>
  <c r="I304" i="4"/>
  <c r="I303" i="4" s="1"/>
  <c r="I302" i="4" s="1"/>
  <c r="I301" i="4" s="1"/>
  <c r="I287" i="4" s="1"/>
  <c r="I286" i="4" s="1"/>
  <c r="H42" i="4"/>
  <c r="I25" i="4"/>
  <c r="I22" i="4"/>
  <c r="I244" i="4"/>
  <c r="I243" i="4" s="1"/>
  <c r="I242" i="4" s="1"/>
  <c r="I241" i="4" s="1"/>
  <c r="I72" i="4"/>
  <c r="I100" i="4"/>
  <c r="J230" i="4"/>
  <c r="J94" i="4"/>
  <c r="I212" i="4"/>
  <c r="I211" i="4" s="1"/>
  <c r="I210" i="4" s="1"/>
  <c r="I209" i="4" s="1"/>
  <c r="I124" i="4"/>
  <c r="I55" i="4"/>
  <c r="J338" i="4"/>
  <c r="J337" i="4" s="1"/>
  <c r="J324" i="4" s="1"/>
  <c r="J54" i="4"/>
  <c r="J42" i="4"/>
  <c r="I264" i="4"/>
  <c r="I261" i="4" s="1"/>
  <c r="I260" i="4" s="1"/>
  <c r="I259" i="4" s="1"/>
  <c r="I258" i="4" s="1"/>
  <c r="J261" i="4"/>
  <c r="J260" i="4" s="1"/>
  <c r="J259" i="4" s="1"/>
  <c r="J258" i="4" s="1"/>
  <c r="I375" i="4"/>
  <c r="J145" i="4"/>
  <c r="J141" i="4" s="1"/>
  <c r="J140" i="4" s="1"/>
  <c r="J139" i="4" s="1"/>
  <c r="J31" i="4"/>
  <c r="I135" i="2" l="1"/>
  <c r="I120" i="2" s="1"/>
  <c r="H12" i="4"/>
  <c r="I317" i="2"/>
  <c r="I304" i="2" s="1"/>
  <c r="J340" i="2"/>
  <c r="J21" i="1"/>
  <c r="J34" i="1" s="1"/>
  <c r="J35" i="1" s="1"/>
  <c r="I123" i="4"/>
  <c r="I119" i="4" s="1"/>
  <c r="I111" i="4" s="1"/>
  <c r="I110" i="4" s="1"/>
  <c r="H340" i="2"/>
  <c r="I357" i="4"/>
  <c r="I8" i="2"/>
  <c r="I119" i="2" s="1"/>
  <c r="I42" i="4"/>
  <c r="I230" i="4"/>
  <c r="I217" i="4" s="1"/>
  <c r="H30" i="4"/>
  <c r="H29" i="4" s="1"/>
  <c r="H28" i="4" s="1"/>
  <c r="H392" i="4" s="1"/>
  <c r="I31" i="4"/>
  <c r="J12" i="4"/>
  <c r="J217" i="4"/>
  <c r="I54" i="4"/>
  <c r="J119" i="2"/>
  <c r="I199" i="4"/>
  <c r="I94" i="4"/>
  <c r="I21" i="4"/>
  <c r="I13" i="4" s="1"/>
  <c r="J30" i="4"/>
  <c r="J29" i="4" s="1"/>
  <c r="J28" i="4" s="1"/>
  <c r="J392" i="4" s="1"/>
  <c r="I392" i="4" l="1"/>
  <c r="I340" i="2"/>
  <c r="J23" i="1"/>
  <c r="H10" i="4"/>
  <c r="H9" i="4" s="1"/>
  <c r="I30" i="4"/>
  <c r="I29" i="4" s="1"/>
  <c r="I28" i="4" s="1"/>
  <c r="J10" i="4"/>
  <c r="J9" i="4" s="1"/>
  <c r="I11" i="4"/>
  <c r="I12" i="4"/>
  <c r="I9" i="4" l="1"/>
  <c r="I10" i="4"/>
  <c r="H9" i="2"/>
  <c r="H8" i="2" s="1"/>
  <c r="H119" i="2" l="1"/>
  <c r="I19" i="1"/>
  <c r="I33" i="1" l="1"/>
  <c r="I35" i="1" s="1"/>
  <c r="I23" i="1"/>
</calcChain>
</file>

<file path=xl/sharedStrings.xml><?xml version="1.0" encoding="utf-8"?>
<sst xmlns="http://schemas.openxmlformats.org/spreadsheetml/2006/main" count="950" uniqueCount="565">
  <si>
    <t>REPUBLIKA HRVATSKA</t>
  </si>
  <si>
    <t>KRAPINSKO-ZAGORSKA ŽUPANIJA</t>
  </si>
  <si>
    <t>OPĆINA PETROVSKO</t>
  </si>
  <si>
    <t>Članak 1.</t>
  </si>
  <si>
    <t>I. OPĆI DIO</t>
  </si>
  <si>
    <t>A. RAČUN PRIHODA I RASHODA</t>
  </si>
  <si>
    <t>Konto</t>
  </si>
  <si>
    <t>Naziv</t>
  </si>
  <si>
    <t>Prihodi poslovanja</t>
  </si>
  <si>
    <t>Prihodi od prodaje nefinancijske imovine</t>
  </si>
  <si>
    <t>Rashodi poslovanja</t>
  </si>
  <si>
    <t>Rashodi za nabavu nefinancijske imovine</t>
  </si>
  <si>
    <t>Razlika - višak/manjak  ((6+7) - (3+4))</t>
  </si>
  <si>
    <t>B. RAČUN PRIMITAKA I IZDATAKA</t>
  </si>
  <si>
    <t>Primici od financijske imovine i zaduživanja</t>
  </si>
  <si>
    <t>Izdaci za financijsku imovinu i otplate zajmova</t>
  </si>
  <si>
    <t>Neto financiranje (8-5)</t>
  </si>
  <si>
    <t>Ukupno prihodi i primici</t>
  </si>
  <si>
    <t>Ukupno rashodi i izdaci</t>
  </si>
  <si>
    <t>Višak/Manjak + Neto financiranje</t>
  </si>
  <si>
    <t>Razred</t>
  </si>
  <si>
    <t>Skupina</t>
  </si>
  <si>
    <t>Pod
skupina</t>
  </si>
  <si>
    <t>Odjeljak</t>
  </si>
  <si>
    <t>Izvor</t>
  </si>
  <si>
    <t>Osn.
Račun</t>
  </si>
  <si>
    <t>Naziv konta</t>
  </si>
  <si>
    <t>povećanje/
smanjenje</t>
  </si>
  <si>
    <t>PRIHODI POSLOVANJA</t>
  </si>
  <si>
    <t>Prihodi od poreza</t>
  </si>
  <si>
    <t>Porez i prirez na dohodak</t>
  </si>
  <si>
    <t>Porez i prirez na dohodak od nesamostalnog rada</t>
  </si>
  <si>
    <t>Porez i prirez na dohodak od samostalnih djelatnosti</t>
  </si>
  <si>
    <t>Porez i prirez na dohodak od obrta i s obrtom izjednačenih djelatnosti, na dohodak od slobodnih zanimanja, na doh. od poljoprivrede i šumarstva i drugih aktivnosti</t>
  </si>
  <si>
    <t>Porez i prirez na dohodak od drugih samostalnih djelatnosti koje se povremeno obavljaju</t>
  </si>
  <si>
    <t>Porez i prirez na dohodak od imovine i imovinskih
prava</t>
  </si>
  <si>
    <t>Porez i prirez na dohodak od imovine i imovinskih prava</t>
  </si>
  <si>
    <t>Porezi na dobit po godišnjoj prijavi</t>
  </si>
  <si>
    <t>Porez i prirez na dobit</t>
  </si>
  <si>
    <t>Porez na imovinu</t>
  </si>
  <si>
    <t>Stalni porezi na nepokretnu imovinu
(zemlju, zgrade, kuće i ostalo)</t>
  </si>
  <si>
    <t>Porez od korištenja javnih površina</t>
  </si>
  <si>
    <t>Ostali stalni porezi na nepokretnu imovinu</t>
  </si>
  <si>
    <t>Povremeni porezi na imovinu</t>
  </si>
  <si>
    <t>Porez na promet nekretnina</t>
  </si>
  <si>
    <t>Porez na robu i usluge</t>
  </si>
  <si>
    <t>Porez na promet</t>
  </si>
  <si>
    <t>Porez na potrošnju alkoholnih i bezalkoholnih pića</t>
  </si>
  <si>
    <t>Porezi na korištenje dobara ili izvođenje aktivnosti</t>
  </si>
  <si>
    <t>Porez na tvrtku</t>
  </si>
  <si>
    <t>Ostali prihodi od poreza</t>
  </si>
  <si>
    <t>Ostali prihodi od poreza koji plaćaju pravne osobe</t>
  </si>
  <si>
    <t>Pomoći iz inozemstva (darovnice) i od subjekata
unutar općeg proračuna</t>
  </si>
  <si>
    <t>43 11 52</t>
  </si>
  <si>
    <t>Pomoći iz proračuna</t>
  </si>
  <si>
    <t>Tekuće pomoći iz proračuna</t>
  </si>
  <si>
    <t>Tekuće pomoći iz državnog proračuna(komp.mjere)</t>
  </si>
  <si>
    <t>Tekuće pomoći iz županijskih proračuna</t>
  </si>
  <si>
    <t>Kapitalne pomoći iz proračuna</t>
  </si>
  <si>
    <t>Kap.pom. Iz drž.proračuna- mali projekti</t>
  </si>
  <si>
    <t>Kapitalne pomoći iz županijskog proračuna</t>
  </si>
  <si>
    <t>54 52</t>
  </si>
  <si>
    <t>Pomoći od ostalih subjekata unutar općeg proračuna</t>
  </si>
  <si>
    <t>Kapitalne pomoći od ostalih subjekata unutar
općeg proračuna</t>
  </si>
  <si>
    <t>Kapitalne pomoći od izvanproračunskih fondova</t>
  </si>
  <si>
    <t>Prihodi od imovine</t>
  </si>
  <si>
    <t>Prihodi od financijske imovine</t>
  </si>
  <si>
    <t>Kamate na oročena sredstva i depozite po viđenju</t>
  </si>
  <si>
    <t>Kamate na depozite po viđenju</t>
  </si>
  <si>
    <t>11 42 43</t>
  </si>
  <si>
    <t>Prihodi od nefinancijske imovine</t>
  </si>
  <si>
    <t>Naknade za koncesije</t>
  </si>
  <si>
    <t>Naknada za koncesije dimnjačarska djelatnost</t>
  </si>
  <si>
    <t>Naknada za koncesiju -ostale naknade</t>
  </si>
  <si>
    <t>Prihodi od zakupa i iznajmljivanja imovine</t>
  </si>
  <si>
    <t>Prihodi od zakupa posl.subj.-Frizerski salon "Mirjana"</t>
  </si>
  <si>
    <t>Prihodi od zakupa posl.objekata-prostor mrtvačnice</t>
  </si>
  <si>
    <t>Ostali prihodi od zakupa i iznajmljivanja imovine</t>
  </si>
  <si>
    <t>Naknade za korištenje nefinancijske imovine</t>
  </si>
  <si>
    <t>Ostali prihodi od nefinancijske imovine</t>
  </si>
  <si>
    <t>Ostali prihodi-legalizacija</t>
  </si>
  <si>
    <t>Prihodi od upravnih i administrativnih pristojbi, pristojbi po posebnim propisima i naknada</t>
  </si>
  <si>
    <t>Upravne i administrativne pristojbe</t>
  </si>
  <si>
    <t>Županijske, gradske i općinske pristojbe i naknade</t>
  </si>
  <si>
    <t>Ostale naknade utvrđene Županijskom Odlukom</t>
  </si>
  <si>
    <t>Godišnja naknada za groblje</t>
  </si>
  <si>
    <t>Prihod od prodaje grobnih mjesta</t>
  </si>
  <si>
    <t>Prihod od ukopa</t>
  </si>
  <si>
    <t>Ostale upravne pristojbe i naknade</t>
  </si>
  <si>
    <t>Prihodi od prodaje državnih biljega</t>
  </si>
  <si>
    <t>43 11</t>
  </si>
  <si>
    <t>Prihodi po posebnim propisima</t>
  </si>
  <si>
    <t>Prihodi vodnog gospodarstva</t>
  </si>
  <si>
    <t>Vodni doprinos</t>
  </si>
  <si>
    <t>Doprinosi za šume</t>
  </si>
  <si>
    <t>Ostali nespomenuti prihodi</t>
  </si>
  <si>
    <t>Sufinanciranje cijene usluge - A. Puh – Stom.ord.</t>
  </si>
  <si>
    <t>Sufinanciranje cijene usluge - A. Puh - Dom zdravlja Krapina</t>
  </si>
  <si>
    <t>Ostali nespom.prihodi za posebne namjene</t>
  </si>
  <si>
    <t>Ostali nespomenuti prihodi-HZZ</t>
  </si>
  <si>
    <t>Komunalni doprinosi i naknade</t>
  </si>
  <si>
    <t>Komunalni doprinosi</t>
  </si>
  <si>
    <t>Komunalne naknade</t>
  </si>
  <si>
    <t>Prihodi od prodaje proizvoda i robe te pruženih usluga i prihodi od donacija</t>
  </si>
  <si>
    <t>Donacije od pravnih i fizičkih osoba izvan općeg proračuna</t>
  </si>
  <si>
    <t>Tekuće donacije</t>
  </si>
  <si>
    <t>Tekuće donacije ostalih subjekata izvan općeg proračuna</t>
  </si>
  <si>
    <t>Prihodi iz proračuna</t>
  </si>
  <si>
    <t>Prihodi iz proračuna za financiranje redovne djelatnosti
proračunskih korisnika</t>
  </si>
  <si>
    <t>Prihodi za finan ras. za nab. nef.
imovine</t>
  </si>
  <si>
    <t xml:space="preserve">Prihodi za financiranje rashoda za nabavu nefinancijske imovine </t>
  </si>
  <si>
    <t>Ostali prihodi</t>
  </si>
  <si>
    <t>Prihodi od prodaje neproizvedene dugotrajne imovine</t>
  </si>
  <si>
    <t>Prihodi od prodaje materijalne imovine-prirodnih bogatstva</t>
  </si>
  <si>
    <t>Zemljište</t>
  </si>
  <si>
    <t>Ostala zemljišta</t>
  </si>
  <si>
    <t>Prihodi od prodaje proizvedene dugotrajne imovine</t>
  </si>
  <si>
    <t>Prihodi od prodaje građevinskih objekata</t>
  </si>
  <si>
    <t>Stambeni objekti</t>
  </si>
  <si>
    <t>Ostali stambeni objekti</t>
  </si>
  <si>
    <t>UKUPNO PRIHODI (razredi 6 + 7):</t>
  </si>
  <si>
    <t>RASHODI POSLOVANJA</t>
  </si>
  <si>
    <t>Rashodi za zaposlene</t>
  </si>
  <si>
    <t>Plaće (Bruto)</t>
  </si>
  <si>
    <t>Plaće za redovan rad</t>
  </si>
  <si>
    <t>Plaće za zaposlene</t>
  </si>
  <si>
    <t>Plaće javni radovi</t>
  </si>
  <si>
    <t>Ostali rashodi za zaposlene</t>
  </si>
  <si>
    <t>Doprinosi na plaće</t>
  </si>
  <si>
    <t>Doprinosi za obvezno zdravstveno osiguranje</t>
  </si>
  <si>
    <t>Doprinosi za obavezno zdravstveno osiguranje</t>
  </si>
  <si>
    <t>Doprinosi za obavezno zdravstveno osiguranje-javni radovi</t>
  </si>
  <si>
    <t>Doprinosi za obv.osiguranje u slučaju
nezaposlenosti</t>
  </si>
  <si>
    <t>Doprinosi za zapošljavanje</t>
  </si>
  <si>
    <t>Doprinosi za zapošljavanje-javni radovi</t>
  </si>
  <si>
    <t>Materijalni rashodi</t>
  </si>
  <si>
    <t>Službena putovanja</t>
  </si>
  <si>
    <t>Dnevnice za službeni put u zemlji</t>
  </si>
  <si>
    <t>Naknade za prijevoz na službenom putu u zemlji</t>
  </si>
  <si>
    <t>Ostali rashodi za službena putovanja</t>
  </si>
  <si>
    <t>Naknade za prijevoz, za rad na terenu
i odvojeni život</t>
  </si>
  <si>
    <t>Naknade za prijevoz na posao i s posla</t>
  </si>
  <si>
    <t>Naknada za prijevoz na posao i sa posla-javni radovi</t>
  </si>
  <si>
    <t>Stručno usavršavanje zaposlenika</t>
  </si>
  <si>
    <t>Seminari, savjetovanja i simpozij</t>
  </si>
  <si>
    <t>Tečajevi i stručni ispiti-pripravnici</t>
  </si>
  <si>
    <t>Rashodi za materijal i energiju</t>
  </si>
  <si>
    <t>Uredski materijal i ostali materijalni rashodi</t>
  </si>
  <si>
    <t>Uredski materijal</t>
  </si>
  <si>
    <t>Literatura</t>
  </si>
  <si>
    <t>Materijal i sredstva za čišćenje i održavanje</t>
  </si>
  <si>
    <t>Ostali materijal za potrebe redovnog poslovanja
(baterije, ključevi i sl.)</t>
  </si>
  <si>
    <t>Energija</t>
  </si>
  <si>
    <t>Električna energija</t>
  </si>
  <si>
    <t>Javna rasvjeta</t>
  </si>
  <si>
    <t>Održavanje javne rasvjete</t>
  </si>
  <si>
    <t>Plin</t>
  </si>
  <si>
    <t>Benzin i ostala opr. i pribor za javne radove
(rad za opće dobro)</t>
  </si>
  <si>
    <t>Sitni inventar</t>
  </si>
  <si>
    <t>Rashodi za usluge</t>
  </si>
  <si>
    <t>Usluge telefona, pošte i prijevoza</t>
  </si>
  <si>
    <t>Usluge telefona, telefaksa</t>
  </si>
  <si>
    <t>Usluge interneta</t>
  </si>
  <si>
    <t>Poštarina (pisma, tiskanice i sl.)</t>
  </si>
  <si>
    <t>Ostale usluge za komunikaciju i prijevoz</t>
  </si>
  <si>
    <t>Usluge tekućeg i investicijskog održavanja</t>
  </si>
  <si>
    <t>Usluge tekućeg i investicijskog održavanja građev.objekata</t>
  </si>
  <si>
    <t>Obilježavanje nerazvrstanih cesta prometnim znakovima i putokazima</t>
  </si>
  <si>
    <t>Izdaci za održavanje groblja</t>
  </si>
  <si>
    <t>Izdaci za usluge ukopa na groblju</t>
  </si>
  <si>
    <t>Usluge tek. i invest. održavanja postrojenja i opreme</t>
  </si>
  <si>
    <t>Ostale usl. tek. i inve. održavanja(ner.ceste)</t>
  </si>
  <si>
    <t>Saniranje udarnih rupa na nerazvrstanim cestama</t>
  </si>
  <si>
    <t>Usluge promidžbe i informiranja</t>
  </si>
  <si>
    <t>Elektronski mediji</t>
  </si>
  <si>
    <t>Tisak-službeni glsnik(objave)</t>
  </si>
  <si>
    <t>Komunalne usluge</t>
  </si>
  <si>
    <t>Opskrba vodom</t>
  </si>
  <si>
    <t>Iznošenje i odvoz smeća</t>
  </si>
  <si>
    <t>Stambena pričuva</t>
  </si>
  <si>
    <t>Ostale komunalne usluge</t>
  </si>
  <si>
    <t>Zbrinjavanje otpadne staklene ambalaže</t>
  </si>
  <si>
    <t>Zbrinjavanje plastične ambalaže-lampioni</t>
  </si>
  <si>
    <t>Zimsko održavanje nerazvrstanih cesta</t>
  </si>
  <si>
    <t>Zdravstvene i veterinarske usluge</t>
  </si>
  <si>
    <t>Veterinarske usluge - higijeničarska služba</t>
  </si>
  <si>
    <t>Deratizacija</t>
  </si>
  <si>
    <t>Laboratorijske usluge - ispitivanje zdrav.isprav.vode</t>
  </si>
  <si>
    <t>Intelektualne i osobne usluge</t>
  </si>
  <si>
    <t>Autorski honorar</t>
  </si>
  <si>
    <t>Ugovor o djelu</t>
  </si>
  <si>
    <t>Usluge odvjetnika i pravnog savjetovanja</t>
  </si>
  <si>
    <t>Geodetsko-katastarske usluge</t>
  </si>
  <si>
    <t>Ostale intelektualne usluge - FINA</t>
  </si>
  <si>
    <t>Ostale intelektualne usluge - ZARA</t>
  </si>
  <si>
    <t>LAG Zeleni bregi</t>
  </si>
  <si>
    <t>Računalne usluge</t>
  </si>
  <si>
    <t>Ostale računalne usluge</t>
  </si>
  <si>
    <t>Ostale usluge</t>
  </si>
  <si>
    <t>Uređenje prostora</t>
  </si>
  <si>
    <t>Uramljivanje slika i slik.materijal-lik.kolonija</t>
  </si>
  <si>
    <t>Usluge čuvanja arhivske građe</t>
  </si>
  <si>
    <t>Naplata usluge prh.od poreza -Porezna uprava</t>
  </si>
  <si>
    <t>Naknada ostalih troškova</t>
  </si>
  <si>
    <t>Naknada ostalih troškova osobama izvan radnog odnosa</t>
  </si>
  <si>
    <t>Ostali nespomenuti rashodi poslovanja</t>
  </si>
  <si>
    <t>Naknade za rad predstavničkih i izvršnih tijela,
povjerenstva i slično</t>
  </si>
  <si>
    <t>Naknade članovima predstavničkih i izvršnih tijela
i upravnih vijeća</t>
  </si>
  <si>
    <t>Premije osiguranja</t>
  </si>
  <si>
    <t>Premije osiguranja ostale imovina</t>
  </si>
  <si>
    <t>Premije osiguranja zaposlenih</t>
  </si>
  <si>
    <t>Reprezentacija</t>
  </si>
  <si>
    <t>Izdaci za obilježavanje prigodnih datuma - Dan općine</t>
  </si>
  <si>
    <t>Pristojbe i naknade</t>
  </si>
  <si>
    <t>Sudske pristojbe</t>
  </si>
  <si>
    <t>Javnobilježničke pristojbe</t>
  </si>
  <si>
    <t>Slivna vodna naknada</t>
  </si>
  <si>
    <t>Financijski rashodi</t>
  </si>
  <si>
    <t>Kamate za primljene kredite i zajmove</t>
  </si>
  <si>
    <t>Kamate za primljene kredite i zajmove od kreditnih
i ostalih financijskih institucija izvan javnog sektora</t>
  </si>
  <si>
    <t>Kamate za primljene zajmove od tuzemnih banaka
i ostalih financijskih institucija izvan javnog sektora</t>
  </si>
  <si>
    <t>Ostali financijski rashodi</t>
  </si>
  <si>
    <t>Bankarske usluge i usluge platnog prometa</t>
  </si>
  <si>
    <t>Usluge banaka</t>
  </si>
  <si>
    <t>Zatezne kamate</t>
  </si>
  <si>
    <t>Zatezne kamate iz posl.odnosa i dr.</t>
  </si>
  <si>
    <t>Ostali nespomenuti financijski rashodi</t>
  </si>
  <si>
    <t>Sufinanciranje-komunalni redar</t>
  </si>
  <si>
    <t>Sufinanciranje -poljoprivredni redar</t>
  </si>
  <si>
    <t>Sufinanciranje -logoped</t>
  </si>
  <si>
    <t>Subvencije</t>
  </si>
  <si>
    <t>Subvencije trgovačkim društvima, poljoprivrednicima i
obrtnicima izvan javnog sektora</t>
  </si>
  <si>
    <t>Subvencije poljoprivrednicima i obrtnicima</t>
  </si>
  <si>
    <t>Subvencije u poljoprivredi za umjetno oplođivanje
krava i junica</t>
  </si>
  <si>
    <t>Subvencije veterinarskog punkta</t>
  </si>
  <si>
    <t>Subvencije u poljoprivredi – kamate i potpore</t>
  </si>
  <si>
    <t>Pomoći dane u inozemstvo i unutar općeg proračuna</t>
  </si>
  <si>
    <t>Pomoći unutar općeg proračuna</t>
  </si>
  <si>
    <t>Tekuće pomoći unutar općeg proračuna</t>
  </si>
  <si>
    <t>Tekuće pomoći županijskim proračunima- OŠ Petrovsko, kuhinja</t>
  </si>
  <si>
    <t>OŠ Petrovsko-plivanje,škola u prirodi</t>
  </si>
  <si>
    <t>OŠ Petrovsko-prijevoz van pedagoškog standarda</t>
  </si>
  <si>
    <t>OŠ Petrovsko-pametne ploče</t>
  </si>
  <si>
    <t>O.Š.Petrovsko-zelena zastava</t>
  </si>
  <si>
    <t>Tekuće pomoći gradskim proračunima -  za program "Pomoć u kući"</t>
  </si>
  <si>
    <t>Sredstva za rad Male škole</t>
  </si>
  <si>
    <t>Sredstva za boravak djece u dječjim vrtićima</t>
  </si>
  <si>
    <t>Crveni križ - 0,7% zakonske obaveze</t>
  </si>
  <si>
    <t>HGSS</t>
  </si>
  <si>
    <t>Vatrogasna zajednica KZŽ</t>
  </si>
  <si>
    <t>Javna vatrogasna postrojba</t>
  </si>
  <si>
    <t>Kapitalne pomoći unutar općeg proračuna</t>
  </si>
  <si>
    <t>Kapitalne pomoći žup.proračunima-GORJAK</t>
  </si>
  <si>
    <t>Kapitalne pomoći-suf.obn.izvora energije</t>
  </si>
  <si>
    <t>Naknade građanima i kućanstvima na temelju
osiguranja i druge naknade</t>
  </si>
  <si>
    <t>Ostale naknade građanima i kućanstvima iz proračuna</t>
  </si>
  <si>
    <t>Naknade građanima i kućanstvima u novcu</t>
  </si>
  <si>
    <t>Pomoć obiteljima i kućanstvima</t>
  </si>
  <si>
    <t>Pomoć socijalno ugroženim - za ogrjev</t>
  </si>
  <si>
    <t>Pomoć za ljetovanje siromašnih učenika</t>
  </si>
  <si>
    <t>Pomoć za novorođenčad</t>
  </si>
  <si>
    <t>Pomoć za kupnju knjiga</t>
  </si>
  <si>
    <t>Jednokratna pomoć-nezaposleni</t>
  </si>
  <si>
    <t>Jednokratna pomoć-umirovljenici</t>
  </si>
  <si>
    <t>Stipendije i školarine</t>
  </si>
  <si>
    <t>Naknade građanima i kućanstvima u naravi</t>
  </si>
  <si>
    <t>Sufinanciranje prijevoza srednjoškolaca</t>
  </si>
  <si>
    <t>Ostali rashodi</t>
  </si>
  <si>
    <t>Tekuće donacije u novcu</t>
  </si>
  <si>
    <t>Tekuće donacije udrugama - DVD Petrovsko</t>
  </si>
  <si>
    <t>Tekuće donacije političkim strankama</t>
  </si>
  <si>
    <t>Kapitalne donacije</t>
  </si>
  <si>
    <t>Kapitalne donacije neprofitnim organizacijama</t>
  </si>
  <si>
    <t>Kapitalane donacije humanitarnim organizacijama - Crveni križ sufinanciranje otplate kredita</t>
  </si>
  <si>
    <t>Naknada štete uzrokovane prirodnim katastrofama</t>
  </si>
  <si>
    <t>Kapitalne pomoći</t>
  </si>
  <si>
    <t>Kapitalne pomoći trgovačkim društvima u javnom sektoru</t>
  </si>
  <si>
    <t>Kapitalna pomoć za vodoopskrbu-KVIOi VIOP</t>
  </si>
  <si>
    <t>HEP-rekonstrukcija niskonaponske mreže-kabel</t>
  </si>
  <si>
    <t>RASHODI ZA NABAVU NEFINANCIJSKE IMOVINE</t>
  </si>
  <si>
    <t>Rashodi za nabavu neproizvedene dugotrajne imovine</t>
  </si>
  <si>
    <t>Materijalna imovina</t>
  </si>
  <si>
    <t>Nematerijalna imovina</t>
  </si>
  <si>
    <t>Ulaganjeu tuđu imovinu tadi prava korištenja</t>
  </si>
  <si>
    <t>Školska sportska dvorana</t>
  </si>
  <si>
    <t>Dom u Štuparju</t>
  </si>
  <si>
    <t>Ostala nematerijalna imovina</t>
  </si>
  <si>
    <t>Katastar nerazvrstanih cesta</t>
  </si>
  <si>
    <t>Rashodi za nabavu proizvedene dugotrajne imovine</t>
  </si>
  <si>
    <t>Građevinski objekti</t>
  </si>
  <si>
    <t>Poslovni objekti</t>
  </si>
  <si>
    <t>Ceste, željeznice i ostali prometni objekti</t>
  </si>
  <si>
    <t>Ceste-EU natječaji</t>
  </si>
  <si>
    <t>Asfaltiranje nerazvrstanih cesta</t>
  </si>
  <si>
    <t>Ostali građevinski objekti</t>
  </si>
  <si>
    <t>Kanalizacija i odvodnja</t>
  </si>
  <si>
    <t>Izgradnja javne rasvjete</t>
  </si>
  <si>
    <t>Ostali građevinski objekti - Projekti</t>
  </si>
  <si>
    <t>Proširenje groblja</t>
  </si>
  <si>
    <t>Postrojenja i oprema</t>
  </si>
  <si>
    <t>Uredska oprema i namještaj</t>
  </si>
  <si>
    <t>Računala i računalna oprema</t>
  </si>
  <si>
    <t>Ostala uredska oprema</t>
  </si>
  <si>
    <t>Uređaji, strojevi i oprema za ostale namjene</t>
  </si>
  <si>
    <t>Uređaji</t>
  </si>
  <si>
    <t>Oprema</t>
  </si>
  <si>
    <t>Nematerijalna proizvedena imovina</t>
  </si>
  <si>
    <t>Ulaganja u računalne programe</t>
  </si>
  <si>
    <t>SVEUKUPNO RASHODI (razredi 3 + 4):</t>
  </si>
  <si>
    <t>PRIMICI OD  FINANCIJSKE IMOVINE I ZADUŽIVANJA</t>
  </si>
  <si>
    <t>Primici od zaduživanja</t>
  </si>
  <si>
    <t>Primljeni krediti od tuzemnih kreditnih institucija izvan javnog sektora</t>
  </si>
  <si>
    <t>Primljeni krediti od tuzemnih kreditnih institucija
izvan javnog sektora</t>
  </si>
  <si>
    <t>Primljeni krediti od tuzemnih kreditnih institucija izvan javnog sektora - kratkoročni</t>
  </si>
  <si>
    <t>UKUPNO PRIMICI</t>
  </si>
  <si>
    <t>IZDACI ZA FINANCIJSKU IMOVINU I OTPLATE ZAJMOVA</t>
  </si>
  <si>
    <t>Izdaci za otplatu glavnice primljenih kredita i zajmova</t>
  </si>
  <si>
    <t>Otplata glavnice primljenih kredita i zajmova od kredit.
i ostalih financijskih institucija izvan javnog sektora</t>
  </si>
  <si>
    <t>Otplata kredita tuzemnih kreditnih institucija izvan javnog
 sektora-kratkotočni</t>
  </si>
  <si>
    <t>UKUPNO IZDACI</t>
  </si>
  <si>
    <t>Ekonomska klasifikacija</t>
  </si>
  <si>
    <t>RAZDJEL 01 - ZAKONODAVNA I IZVRŠNA TIJELA</t>
  </si>
  <si>
    <t>01 - ZAKONODAVNA I IZVRŠNA TIJELA</t>
  </si>
  <si>
    <t>PROGRAM 001 - REDOVNI IZDACI POSLOVANJA</t>
  </si>
  <si>
    <t>001A001 - PLAĆE I NAKNADE</t>
  </si>
  <si>
    <t>Plaća za javne radove</t>
  </si>
  <si>
    <t>Doprinosi za obvezno zdravstveno osig.</t>
  </si>
  <si>
    <t>Doprinosi za obavezno zdrav. osiguranje</t>
  </si>
  <si>
    <t>Doprinosi za ob. zdrav. os.-javni radovi</t>
  </si>
  <si>
    <t>001A002 - MATERIJALNI RASHODI</t>
  </si>
  <si>
    <t>Naknade za prijevoz na služb. putu u zemlji</t>
  </si>
  <si>
    <t>Naknade za prijevoz-javni radovi</t>
  </si>
  <si>
    <t>Tečajevi i stručni ispiti</t>
  </si>
  <si>
    <t>Ostali materijal za potrebe redovnog poslov.</t>
  </si>
  <si>
    <t>Gorivo i ostali pribor</t>
  </si>
  <si>
    <t>Usluge tekućeg i investicijskog održav.</t>
  </si>
  <si>
    <t>Usluge tekućeg i investicijskog održavanja
građev.objekata</t>
  </si>
  <si>
    <t>Usluge tekućeg i investicijskog održavanja
postrojenja i opreme</t>
  </si>
  <si>
    <t>Tisak(sl.glasnik,objave)</t>
  </si>
  <si>
    <t>Slikarski materijal uramljivanje slika</t>
  </si>
  <si>
    <t>Naplata usl.prih.od poreza-Porezna uprava</t>
  </si>
  <si>
    <t>Naknada ostalih troškova-struč.osposob.</t>
  </si>
  <si>
    <t>Naknada ostalih troškova-vježbenici i proc. el.nepog.</t>
  </si>
  <si>
    <t>Naknade za rad predstavničkih i izvršnih tijela, povjerenstva i slično</t>
  </si>
  <si>
    <t>Naknade članovima predstavničkih i izvršnih tijela i upravnih vijeća</t>
  </si>
  <si>
    <t>Izdaci za obilježavanje prigodnih datuma -
Dan općine</t>
  </si>
  <si>
    <t>001A003 - NABAVA NEFINANCIJSKE IMOVINE</t>
  </si>
  <si>
    <t>RASHODI ZA NABAVU NEFINANCIJSKE
IMOVINE</t>
  </si>
  <si>
    <t>Katastar nerazvrstanuh cesta</t>
  </si>
  <si>
    <t>Ostali građevinski objekti-projekti</t>
  </si>
  <si>
    <t>Uređaji, strojevi i oprema za ostale
namjene</t>
  </si>
  <si>
    <t>001A004 DONACIJA POLITIČKIM STRANKAMA</t>
  </si>
  <si>
    <t>Donacije političkim strankama</t>
  </si>
  <si>
    <t>001A005 FINANCIJSKI RASHODI</t>
  </si>
  <si>
    <t>Kamate za primljene kredite i zajmove od kreditnih i ostalih financijskih institucija izvan javnog sektora</t>
  </si>
  <si>
    <t>Bankarske usluge i usluge plat. prometa</t>
  </si>
  <si>
    <t>Sufinanciranje- komunalni redar</t>
  </si>
  <si>
    <t>Sufinanciranje-poljoprivredni redar</t>
  </si>
  <si>
    <t>Sufinanciranje – logoped</t>
  </si>
  <si>
    <t>PROGRAM 002     JAVNI RED I SIGURNOST</t>
  </si>
  <si>
    <t>002A001  DVD PETROVSKO</t>
  </si>
  <si>
    <t>Pomoći dane u inozemstvo i unutar
općeg proračuna</t>
  </si>
  <si>
    <t>Tekuće donacije udrugama građana DVD
Petovsko</t>
  </si>
  <si>
    <t>PROGRAM 003 EKONOSMKI POSLOVI</t>
  </si>
  <si>
    <t>003A001 KAPITALNA POTPORA - POTICAJ U GOSPODARSTVU</t>
  </si>
  <si>
    <t>Pomoći dane u inozemstvo i unutar općeg
proračuna</t>
  </si>
  <si>
    <t>Kap.pom.suf.obn.izvora energije</t>
  </si>
  <si>
    <t>003A002 IZDACI ZA OTPLATU GLAVNICE PRIMLJENIH ZAJMOVA</t>
  </si>
  <si>
    <t>IZDACI ZA FINANCIJSKU IMOVINU I
OTPLATE ZAJMOVA</t>
  </si>
  <si>
    <t>Izdaci za otplatu glavnice primljenih
kredita i zajmova</t>
  </si>
  <si>
    <t>Otplata glavnice primljenih kredita i zajmova od kredit. i ostalih financijskih institucija izvan javnog sektora</t>
  </si>
  <si>
    <t>Otplata glavnice primljenih kredita od
tuzemnih kred.instit.izvan javnog sektora</t>
  </si>
  <si>
    <t>Otplata kredita tuzemih kreditnih institucija izvan javnog sektora-kratkoročni</t>
  </si>
  <si>
    <t>003A003 ELEMENTARNE NEPOGODE I SUBVENCIJE</t>
  </si>
  <si>
    <t>Subvencije poljoprivrednicima i
obrtnicima</t>
  </si>
  <si>
    <t>Suubvencija veterinarskog punkta</t>
  </si>
  <si>
    <t>PROGRAM 004 ZAŠTITA OKOLIŠA</t>
  </si>
  <si>
    <t>004A001 UREĐENJE ZELENIH POVRŠINA I ODVOZ SMEĆA</t>
  </si>
  <si>
    <t>004A002 HIGIJENIČARSKA SLUŽBA</t>
  </si>
  <si>
    <t>Laboratorijske usluge - ispitivanje zdravstvene
ispravnosti vode</t>
  </si>
  <si>
    <t>PROGRAM 005   USLUGE UNAPREĐENJA STANOVANJA I ZAJEDNICE</t>
  </si>
  <si>
    <t>005A001 JAVNA RASJVETA</t>
  </si>
  <si>
    <t>Rashodi za nabavu proizvedene
dugotrajne imovine</t>
  </si>
  <si>
    <t>005A002 GROBLJE</t>
  </si>
  <si>
    <t>Usluge tekućeg i investic. održavanja</t>
  </si>
  <si>
    <t>005A003  VODOOPSKRBA</t>
  </si>
  <si>
    <t>005A004  KOMUNALNI REDAR</t>
  </si>
  <si>
    <t>Zimsko održavanje cesta</t>
  </si>
  <si>
    <t>005A005  PROSTORNI PLAN</t>
  </si>
  <si>
    <t>Rashodi za nabavu neproizvedene
dugotrajne imovine</t>
  </si>
  <si>
    <t>PROGRAM 006   SANACIJA NERAZVRSTANIH CESTA</t>
  </si>
  <si>
    <t>006A001  ODRŽAVANJE NERAZVRSTANIH CESTA</t>
  </si>
  <si>
    <t>Ceste, željeznice i ostali prom. objekti</t>
  </si>
  <si>
    <t>006A002 ASFALTIRANJE NERAZVRSTANIH CESTA</t>
  </si>
  <si>
    <t>PROGRAM 007 REKREACIJA, KULTURA I RELIGIJA</t>
  </si>
  <si>
    <t>007A001 REKREACIJA</t>
  </si>
  <si>
    <t>Tekuće donacije-Planinarsko društvo
Brezovica</t>
  </si>
  <si>
    <t>Udruga mještana Gredenec</t>
  </si>
  <si>
    <t>Sportske igre mladih</t>
  </si>
  <si>
    <t>Tekuće donacije građana - Lovačko društvo</t>
  </si>
  <si>
    <t>Tekuća donacija udruzi "Petrovska pistola"</t>
  </si>
  <si>
    <t>Tekuća donacija udrugama "Gmajna" 
Štuparje</t>
  </si>
  <si>
    <t>Tekuće donacije udrugama - Svedruža</t>
  </si>
  <si>
    <t>Tekuće donacije udrugama - Stara Ves</t>
  </si>
  <si>
    <t>Tekuće donacije udrugama - Preseka zapad</t>
  </si>
  <si>
    <t>Ulaganje u tuđu imovinu radi prava koriš.</t>
  </si>
  <si>
    <t>007A002 KULTURA</t>
  </si>
  <si>
    <t>Tekuće donacije udrugama - "Općina limena glazba
Petrovsko - Špoljari"</t>
  </si>
  <si>
    <t>Tekuće donacije udruga KAJ Petrovsko</t>
  </si>
  <si>
    <t>Ostale tekuće donacije-Druš.za kajkavsko
kulturno stvaralaštvo Krapina</t>
  </si>
  <si>
    <t>Izložba HDLU-Tomislav Hršak</t>
  </si>
  <si>
    <t>007A003 RELIGIJA</t>
  </si>
  <si>
    <t>PROGRAM 008   OBRAZOVANJE</t>
  </si>
  <si>
    <t>008A001  DONACIJA ZA BORAVAK DJECE U DJEČJIM VRTIĆIMA</t>
  </si>
  <si>
    <t>Donacija za boravak djece u dječjim vrtićima</t>
  </si>
  <si>
    <t>008A002  SREDSTVA ZA RAD MALE ŠKOLE</t>
  </si>
  <si>
    <t>008A003  OBRAZOVANJE DJECE, UČENIKA, STUDENATA I ODRASLIH</t>
  </si>
  <si>
    <t>Tekuće pomoći županijskim proračunima - OŠ Petrovsko-kuhinja</t>
  </si>
  <si>
    <t>Ostale naknade građanima i kućanstvima
iz proračuna</t>
  </si>
  <si>
    <t>Naknade građanima i kućanstvima
u naravi</t>
  </si>
  <si>
    <t>008A004  OBRAZOVANJE KADROVA UČENIKA I STUDENATA</t>
  </si>
  <si>
    <t>Naknade građanima i kućanstvima
u novcu</t>
  </si>
  <si>
    <t>PROGRAM 009  SOCIJALNA ZAŠTITA</t>
  </si>
  <si>
    <t>009A001  SOCIJALNE POMOĆI I ZAŠTITA</t>
  </si>
  <si>
    <t>Tekuće pomoći gradskim proračunima - Gradu za program "pomoć u kući"</t>
  </si>
  <si>
    <t>Crveni križ- 0,7% zakonske obaveze</t>
  </si>
  <si>
    <t>009A002  DONACIJE UDRUGAMA</t>
  </si>
  <si>
    <t>Udruga pčelara</t>
  </si>
  <si>
    <t>HVIDRA-Krapina</t>
  </si>
  <si>
    <t>Ostale donacije</t>
  </si>
  <si>
    <t>Donacije udrugama HVRI na području
Županije</t>
  </si>
  <si>
    <t>Tekuće donacije udrug.građ.- Društvo
distrofičara</t>
  </si>
  <si>
    <t>Donacija Udruženju obrtnika grada Krapine</t>
  </si>
  <si>
    <t>Donacija za izložbu konja KZŽ</t>
  </si>
  <si>
    <t>Crveni križ-sufinanciranje otplate kredita</t>
  </si>
  <si>
    <t>PRIJELAZNE I ZAKLJUČNE ODREDBE:</t>
  </si>
  <si>
    <t>KLASA:</t>
  </si>
  <si>
    <t>PREDSJEDNIK OPĆINSKOG VIJEĆA:</t>
  </si>
  <si>
    <t>URBROJ:</t>
  </si>
  <si>
    <t>Željko Vučilovski</t>
  </si>
  <si>
    <t>Petrovsko,</t>
  </si>
  <si>
    <t>OPĆINSKO VIJEĆE</t>
  </si>
  <si>
    <t>KAPITALNA ULAGANJA:</t>
  </si>
  <si>
    <t>Red.br.</t>
  </si>
  <si>
    <t>PLAN</t>
  </si>
  <si>
    <t>1.</t>
  </si>
  <si>
    <t>2.</t>
  </si>
  <si>
    <t>3.</t>
  </si>
  <si>
    <t>4.</t>
  </si>
  <si>
    <t>5.</t>
  </si>
  <si>
    <t>6.</t>
  </si>
  <si>
    <t>7.</t>
  </si>
  <si>
    <t>Ulaganje u računalne programe</t>
  </si>
  <si>
    <t>8.</t>
  </si>
  <si>
    <t>9.</t>
  </si>
  <si>
    <t>U K U P N O :</t>
  </si>
  <si>
    <t>II.</t>
  </si>
  <si>
    <t>Članak 2.</t>
  </si>
  <si>
    <t>Sredstvima iz čl. 1. ovog Programa sufinancirat će se sportske aktivnosti od interesa za Općinu Petrovsko i širu zajednicu, i to kako slijedi:</t>
  </si>
  <si>
    <t>Tekuća donacija - Planinarsko društvo Brezovica</t>
  </si>
  <si>
    <t>Tekuća donacija udruga građana za šport</t>
  </si>
  <si>
    <t>Tekuća donacija - Lovačko društvo</t>
  </si>
  <si>
    <t>Tekuća donacija udrugama "Gmajna" Štuparje</t>
  </si>
  <si>
    <t>Tekuća donacija udrugama "Petrovska pištola"</t>
  </si>
  <si>
    <t>Tekuća donacija udrugama – Svedruža</t>
  </si>
  <si>
    <t>Tekuća donacija udrugama - Stara Ves</t>
  </si>
  <si>
    <t>Tekuća donacija -udruga mještana Gredenec</t>
  </si>
  <si>
    <t>10.</t>
  </si>
  <si>
    <t>Tekuća donacija udrugama - Preseka zapad</t>
  </si>
  <si>
    <t>Članak 3.</t>
  </si>
  <si>
    <t>PREDSJEDNIK</t>
  </si>
  <si>
    <t>URBROJ.</t>
  </si>
  <si>
    <t>OPĆINSKOG VIJEĆA</t>
  </si>
  <si>
    <t>Ur. broj:</t>
  </si>
  <si>
    <t>I.</t>
  </si>
  <si>
    <t>Oblici socijalne pomoći:</t>
  </si>
  <si>
    <t>Tekuće pomoći-"Pomoć u kući"</t>
  </si>
  <si>
    <t>Boravak djece u dj. Vrtićima</t>
  </si>
  <si>
    <t>11.</t>
  </si>
  <si>
    <t>Sredstvima iz čl. 1. ovog Programa sufinancirat će se kulturne djelatnosti od interesa za Općinu Petrovsko i širu zajednicu, i to kakao slijedi:</t>
  </si>
  <si>
    <t>KUD "KAJ" Slatina Petrovsko</t>
  </si>
  <si>
    <t>Općinska limena glazba "Špoljari"</t>
  </si>
  <si>
    <t>Tekuća donacija -društvo za kajkavsko stvaralaštvo</t>
  </si>
  <si>
    <t>U k u p n o :</t>
  </si>
  <si>
    <t>1. IZMJENE I DOPUNE
A. RAČUN PRIHODA I RASHODA</t>
  </si>
  <si>
    <t>PLAN 2019.</t>
  </si>
  <si>
    <t>1. izmjene i dopune</t>
  </si>
  <si>
    <t>1. IZMJENE I DOPUNE
B. RAČUN PRIMITAKA I IZDATAKA</t>
  </si>
  <si>
    <t>1. izmjene
i dopune</t>
  </si>
  <si>
    <t>1. IZMJENE I DOPUNE PLANA ZA 2019. GODINU</t>
  </si>
  <si>
    <t>Ova 1. izmjena Proračuna Općine Petrovsko za razdoblje od 01.01.2019.-31.12.2019. godine stupa na snagu osmog dana od dana objave u
"Službenom glasniku Krapinsko-zagorske županije".</t>
  </si>
  <si>
    <t>1. IZMJENU PRORAČUNA OPĆINE PETROVSKO</t>
  </si>
  <si>
    <t>1. IZMJENE I DOPUNE PLANA</t>
  </si>
  <si>
    <t>Proračun općine Petrovsko za 2019. godinu sastoji se od općeg i posebnog dijela:</t>
  </si>
  <si>
    <t>1. IZMJENU PLANA RAZVOJNOG PROGRAMA</t>
  </si>
  <si>
    <t>2019.</t>
  </si>
  <si>
    <t>1. IZMJENU PROGRAMA
FINANCIRANJA JAVNIH POTREBA U SPORTU
ZA 2019. GODINU</t>
  </si>
  <si>
    <t>Ova 1. izmjena programa financiranja javnih potreba u sportu za 2019. godinu čini sastavni dio 1. izmjene Proračuna Općine Petrovsko za 2019. godinu, a stupa na snagu osmog dana od dana objave u "Službenom glasniku Krapinsko-zagorske županije".</t>
  </si>
  <si>
    <t>Plan 2019</t>
  </si>
  <si>
    <t xml:space="preserve">1.izmjene </t>
  </si>
  <si>
    <t>1. IZMJENU  SOCIJALNOG PROGRAMA
OPĆINE PETROVSKO ZA 2019. GODINU</t>
  </si>
  <si>
    <t>1. IZMJENU  PROGRAMA
FINANCIRANJA JAVNIH POTREBA U KULTURI
U 2019. GODINI</t>
  </si>
  <si>
    <t>Ova 1. izmjena Programa financiranja javnih potreba u kulturi u 2019. godini čini sastavni dio 1. izmjene Proračuna Općine Petrovsko za 2019. godinu, a stupa na snagu osmog dana od dana objave u "Službenom glasniku Krapinko-zagorske županije".</t>
  </si>
  <si>
    <t>1.Izmjene i dopune</t>
  </si>
  <si>
    <t>Kapitalne pomoći EU-natječaji</t>
  </si>
  <si>
    <t>Nogostup Stara Ves</t>
  </si>
  <si>
    <t>Sanacija mostova Jagići, Bračevići i Kolčac</t>
  </si>
  <si>
    <t xml:space="preserve">Naknada ostalih troškova-vježbenici </t>
  </si>
  <si>
    <t>Tekuće donacije u novcu-rekreacija</t>
  </si>
  <si>
    <t>Tekuće donacije u novcu-kultura</t>
  </si>
  <si>
    <t>Tekuće donacije u novcu-ostale udruge</t>
  </si>
  <si>
    <t>Parkiralište kod groblja</t>
  </si>
  <si>
    <t>Društveni dom Petrovsko</t>
  </si>
  <si>
    <t>Nogostup StaraVes</t>
  </si>
  <si>
    <t>Sanacija mostova Jagići,Bračevići,Kolčac</t>
  </si>
  <si>
    <t>Porez i prirez na dohodak -fiskalno izravnanje</t>
  </si>
  <si>
    <t>Porez i prirez na dohodak od obrta koji se utvrđuje paušalno</t>
  </si>
  <si>
    <t>Porez i prirez na dohodak od iznajmljivanja stanova i soba turistima</t>
  </si>
  <si>
    <t>Porez i prirez na dohodak od dividendii udj. U dobiti</t>
  </si>
  <si>
    <t>Porez i prirez po odbitku na dohodak od kamata</t>
  </si>
  <si>
    <t>Porez i prirez na dohodak po godišnjoj prijavi</t>
  </si>
  <si>
    <t>Porez na imovinu-kuće za odmor</t>
  </si>
  <si>
    <t>Ostale naknade za kor.nef.imovine-HAKOM</t>
  </si>
  <si>
    <t>Doprinosi za zapošljavanje-DOPRINOS UKINUT</t>
  </si>
  <si>
    <t>Doprinos za zap.javni radovi-DOPRINOS UKINUT</t>
  </si>
  <si>
    <t>Dječja igrališta Petrovsko,Preseka,Štuparje</t>
  </si>
  <si>
    <t>Kanalizacija-mrtvačnica</t>
  </si>
  <si>
    <t>Odvoz otpada kontejnerom</t>
  </si>
  <si>
    <t>Sklonište za domaće životinje</t>
  </si>
  <si>
    <t>Kolzuntantske usluge</t>
  </si>
  <si>
    <t>Ostale usluge tekućeg i investicijskog održavanja (ner. Ceste)</t>
  </si>
  <si>
    <t>Dječja igrališta Petrovsko,Pteseka,Štuparle</t>
  </si>
  <si>
    <t>Kanalizacija -mrtvačnica</t>
  </si>
  <si>
    <t>Kolzutantske usluge</t>
  </si>
  <si>
    <t>Udruga veterana 103 br. HV</t>
  </si>
  <si>
    <t>Proslava Zahvalnice i Župe Petrovsko</t>
  </si>
  <si>
    <t>Prostorni plan</t>
  </si>
  <si>
    <t>Plan 2019.</t>
  </si>
  <si>
    <t>U Programu financiranja javnih potreba u kulturi u 2019. godini (Službeni glasnik Krapinsko-zagorske županije broj 30/12) u članku 2. ukupan iznos od =70.000,00 kuna mijenja se na iznos od =52.000,00 kuna.</t>
  </si>
  <si>
    <t>Ovim programom financiranja javnih potreba u sportu za 2019. godinu (Službeni glasnik Krapinsko-zagorske županije broj 30/12.) u članku 2. ukupan iznos od =75.000,00      kuna ne mijenja se na iznos od =59.000,00 kuna.</t>
  </si>
  <si>
    <t>12.</t>
  </si>
  <si>
    <t>13.</t>
  </si>
  <si>
    <t>14.</t>
  </si>
  <si>
    <t>Donacija Crveni križ Krapina</t>
  </si>
  <si>
    <t>Donacija HVRI-Krapina</t>
  </si>
  <si>
    <t>15.</t>
  </si>
  <si>
    <t>Donacija Udruga i veterana Dom.Rata 103.Br.HV</t>
  </si>
  <si>
    <t>Donacija Udruga dragovoljaca i veterana Dom.Rata KZŽ</t>
  </si>
  <si>
    <t>16.</t>
  </si>
  <si>
    <t>Širokopojasni Internet</t>
  </si>
  <si>
    <t>Saniranje kliz. na neraz.cestama(Hršaki, Šanjugi)</t>
  </si>
  <si>
    <t xml:space="preserve">Saniranje klizišta i odrona na nerazvrstanim cestama-Šanjugi, Hršaki </t>
  </si>
  <si>
    <t>Klizište Rizmeki</t>
  </si>
  <si>
    <t>Temeljem članka 39. Zakona o Proračunu ("Narodne novine" broj 87/08,136/12 i 15/15) i članka 15. statuta općine Petrovsko
("Službeni glasnik Krapinsko - zagorske županije" broj 10/13) Općinsko vijeće općine Petrovsko na   . sjednici održanoj         2019.godine, donosi</t>
  </si>
  <si>
    <t>Temeljem članka  39. Zakona o proračunu ("Narodne novine" br. 87/08.  136/12 i 15/15) i članka 15. Statuta Općine Petrovsko ("Službeni glasnik Krapinsko-zagorske županije" broj 10/03.i 12/18.), Općinsko vijeće Općine Petrovsko na 19. sjednici održanoj 03. prosinca  2019.  godine donosi</t>
  </si>
  <si>
    <t xml:space="preserve">                                                                  PREDSJEDNIK OPĆINSKOG VIJEĆA</t>
  </si>
  <si>
    <t xml:space="preserve">                                                                            OPĆINE PETROVSKO</t>
  </si>
  <si>
    <t xml:space="preserve">                                                                       Željko Vučilovski,bacc.ing.tehn.inf.</t>
  </si>
  <si>
    <t>Ova 1. izmjena Plana razvojnog programa sastavni je dio 1. izmjena Proračuna Općine Petrovsko za 2019.godinu, a stupa na snagu osmog dana od objave u "Službenom glasniku Krapinsko-zagorske županije".</t>
  </si>
  <si>
    <t xml:space="preserve">II. </t>
  </si>
  <si>
    <t>Petrovsko, 03.prosinca 2019.</t>
  </si>
  <si>
    <t>Temeljem članka 74. i 76. Zakona o športu ("Narodne novine" br. 71/06., 150/08., 124/10. i 124/11, 86/12, 94/13, 85/15 i 19/16) i članka 15. Statuta Općine Petrovsko ("Službeni glasnik Krapinsko-zagorske županije" broj 10/13. I 12/18.), Općinsko vijeće Općine Petrovsko na19. sjednici održanoj 03. prosinca    2019 godine, donijelo je</t>
  </si>
  <si>
    <t>U Socijalnom Programu Općine Petrovsko za 2019. godinu ( Službeni glasnik Krapinsko - zagorske županije ), u točci II. ukupan iznos od.= 891.000,00      kuna mijenja se na iznos od =935.000,00     kuna.</t>
  </si>
  <si>
    <t>Temeljem članka 115. i 117.  Zakona o socijalnoj skrbi ( "Narodne novine" broj 157/13,152/14 i 99/15 ), i članka 15. Statuta Općine Petrovsko ("Službeni glasnik Krapinsko-zagorske županije" broj 10/13. i 12/18.), Općinsko vijeće Općine Petrovsko na19. sjednici održanoj 03. prosinca 2019. godine , donijelo je</t>
  </si>
  <si>
    <t>Temeljem članka  9. a. i 10.  Zakona o financiranju javnih potreba u kulturei( "Narodne novine" broj 47/90., 27/93. i 38/09.) i članka 15. Statuta Općine Petrovsko ("Službeni glasnik Krapinsko-zagorske županije" broj 10/13. i 12/18.), Općinsko vijeće Općine Petrovsko na  19.sjednici održanoj       03. prosinca  2019.  godine, donijelo 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</si>
</sst>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&quot;     &quot;"/>
    <numFmt numFmtId="165" formatCode="#,##0.00&quot;     &quot;"/>
    <numFmt numFmtId="166" formatCode="#,##0.00\ _k_n"/>
    <numFmt numFmtId="167" formatCode="mm/yy"/>
    <numFmt numFmtId="168" formatCode="dd/mm/yy"/>
  </numFmts>
  <fonts count="17" x14ac:knownFonts="1"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sz val="7"/>
      <name val="Arial"/>
      <family val="2"/>
      <charset val="238"/>
    </font>
    <font>
      <b/>
      <sz val="10"/>
      <color rgb="FFFF9900"/>
      <name val="Arial"/>
      <family val="2"/>
      <charset val="238"/>
    </font>
    <font>
      <b/>
      <sz val="10"/>
      <color rgb="FF333333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color rgb="FF000080"/>
      <name val="Arial"/>
      <family val="2"/>
      <charset val="238"/>
    </font>
    <font>
      <sz val="8"/>
      <color rgb="FF000080"/>
      <name val="Arial"/>
      <family val="2"/>
      <charset val="238"/>
    </font>
    <font>
      <sz val="10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sz val="10"/>
      <color rgb="FF0000FF"/>
      <name val="Arial"/>
      <family val="2"/>
      <charset val="238"/>
    </font>
    <font>
      <sz val="11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CCCCFF"/>
        <bgColor rgb="FFC0C0C0"/>
      </patternFill>
    </fill>
    <fill>
      <patternFill patternType="solid">
        <fgColor rgb="FFFFCC99"/>
        <bgColor rgb="FFC0C0C0"/>
      </patternFill>
    </fill>
    <fill>
      <patternFill patternType="solid">
        <fgColor rgb="FFC0C0C0"/>
        <bgColor rgb="FFCCCCFF"/>
      </patternFill>
    </fill>
    <fill>
      <patternFill patternType="solid">
        <fgColor rgb="FF9999FF"/>
        <bgColor rgb="FFCC99FF"/>
      </patternFill>
    </fill>
    <fill>
      <patternFill patternType="solid">
        <fgColor rgb="FFFF9900"/>
        <bgColor rgb="FFFFCC00"/>
      </patternFill>
    </fill>
    <fill>
      <patternFill patternType="solid">
        <fgColor rgb="FFFF9999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0000CC"/>
        <bgColor rgb="FF0000FF"/>
      </patternFill>
    </fill>
    <fill>
      <patternFill patternType="solid">
        <fgColor rgb="FF000099"/>
        <bgColor rgb="FF000080"/>
      </patternFill>
    </fill>
    <fill>
      <patternFill patternType="solid">
        <fgColor rgb="FF3333FF"/>
        <bgColor rgb="FF3366FF"/>
      </patternFill>
    </fill>
    <fill>
      <patternFill patternType="solid">
        <fgColor rgb="FF0000FF"/>
        <bgColor rgb="FF0000CC"/>
      </patternFill>
    </fill>
    <fill>
      <patternFill patternType="solid">
        <fgColor rgb="FF66CCFF"/>
        <bgColor rgb="FF33CCCC"/>
      </patternFill>
    </fill>
    <fill>
      <patternFill patternType="solid">
        <fgColor rgb="FF00FFFF"/>
        <bgColor rgb="FF00FFFF"/>
      </patternFill>
    </fill>
    <fill>
      <patternFill patternType="solid">
        <fgColor theme="0"/>
        <bgColor rgb="FFCCCCFF"/>
      </patternFill>
    </fill>
    <fill>
      <patternFill patternType="solid">
        <fgColor theme="0"/>
        <bgColor rgb="FFC0C0C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rgb="FF0000CC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800000"/>
      </left>
      <right style="thin">
        <color rgb="FF800000"/>
      </right>
      <top style="thin">
        <color rgb="FF800000"/>
      </top>
      <bottom style="thin">
        <color rgb="FF8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38">
    <xf numFmtId="0" fontId="0" fillId="0" borderId="0" xfId="0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164" fontId="0" fillId="0" borderId="0" xfId="0" applyNumberFormat="1" applyFont="1" applyBorder="1" applyAlignment="1">
      <alignment horizontal="right" vertical="center"/>
    </xf>
    <xf numFmtId="164" fontId="0" fillId="0" borderId="0" xfId="0" applyNumberFormat="1" applyBorder="1" applyAlignment="1">
      <alignment horizontal="right" vertical="center"/>
    </xf>
    <xf numFmtId="0" fontId="0" fillId="0" borderId="1" xfId="0" applyFont="1" applyBorder="1" applyAlignment="1">
      <alignment horizontal="left" vertical="center"/>
    </xf>
    <xf numFmtId="164" fontId="0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2" fillId="0" borderId="2" xfId="0" applyFont="1" applyBorder="1" applyAlignment="1">
      <alignment horizontal="left"/>
    </xf>
    <xf numFmtId="164" fontId="2" fillId="0" borderId="2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Border="1" applyAlignment="1">
      <alignment horizontal="left"/>
    </xf>
    <xf numFmtId="164" fontId="5" fillId="0" borderId="0" xfId="0" applyNumberFormat="1" applyFont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0" fontId="5" fillId="0" borderId="2" xfId="0" applyFont="1" applyBorder="1" applyAlignment="1">
      <alignment horizontal="left"/>
    </xf>
    <xf numFmtId="164" fontId="5" fillId="0" borderId="2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165" fontId="2" fillId="3" borderId="3" xfId="0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165" fontId="2" fillId="2" borderId="3" xfId="0" applyNumberFormat="1" applyFont="1" applyFill="1" applyBorder="1" applyAlignment="1">
      <alignment horizontal="righ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center" vertical="center"/>
    </xf>
    <xf numFmtId="165" fontId="2" fillId="4" borderId="3" xfId="0" applyNumberFormat="1" applyFont="1" applyFill="1" applyBorder="1" applyAlignment="1">
      <alignment horizontal="right" vertical="center"/>
    </xf>
    <xf numFmtId="0" fontId="2" fillId="5" borderId="3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vertical="center"/>
    </xf>
    <xf numFmtId="165" fontId="2" fillId="5" borderId="3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vertical="center"/>
    </xf>
    <xf numFmtId="165" fontId="0" fillId="0" borderId="3" xfId="0" applyNumberFormat="1" applyBorder="1" applyAlignment="1">
      <alignment horizontal="right" vertical="center"/>
    </xf>
    <xf numFmtId="0" fontId="0" fillId="0" borderId="3" xfId="0" applyFont="1" applyBorder="1" applyAlignment="1">
      <alignment vertical="center" wrapText="1"/>
    </xf>
    <xf numFmtId="0" fontId="2" fillId="5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0" fillId="5" borderId="3" xfId="0" applyFill="1" applyBorder="1" applyAlignment="1">
      <alignment horizontal="left" vertic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left" vertical="center"/>
    </xf>
    <xf numFmtId="165" fontId="0" fillId="5" borderId="3" xfId="0" applyNumberFormat="1" applyFill="1" applyBorder="1" applyAlignment="1">
      <alignment horizontal="right" vertical="center"/>
    </xf>
    <xf numFmtId="0" fontId="2" fillId="4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165" fontId="2" fillId="0" borderId="3" xfId="0" applyNumberFormat="1" applyFont="1" applyBorder="1" applyAlignment="1">
      <alignment horizontal="right" vertical="center"/>
    </xf>
    <xf numFmtId="0" fontId="0" fillId="7" borderId="3" xfId="0" applyFill="1" applyBorder="1" applyAlignment="1">
      <alignment horizontal="left" vertical="center"/>
    </xf>
    <xf numFmtId="0" fontId="0" fillId="7" borderId="3" xfId="0" applyFill="1" applyBorder="1" applyAlignment="1">
      <alignment horizontal="center" vertical="center"/>
    </xf>
    <xf numFmtId="0" fontId="2" fillId="7" borderId="3" xfId="0" applyFont="1" applyFill="1" applyBorder="1" applyAlignment="1">
      <alignment horizontal="left" vertical="center"/>
    </xf>
    <xf numFmtId="0" fontId="2" fillId="7" borderId="3" xfId="0" applyFont="1" applyFill="1" applyBorder="1" applyAlignment="1">
      <alignment vertical="center" wrapText="1"/>
    </xf>
    <xf numFmtId="165" fontId="0" fillId="7" borderId="3" xfId="0" applyNumberFormat="1" applyFill="1" applyBorder="1" applyAlignment="1">
      <alignment horizontal="right" vertical="center"/>
    </xf>
    <xf numFmtId="0" fontId="0" fillId="8" borderId="3" xfId="0" applyFill="1" applyBorder="1" applyAlignment="1">
      <alignment horizontal="left" vertical="center"/>
    </xf>
    <xf numFmtId="0" fontId="0" fillId="8" borderId="3" xfId="0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vertical="center" wrapText="1"/>
    </xf>
    <xf numFmtId="165" fontId="0" fillId="8" borderId="3" xfId="0" applyNumberFormat="1" applyFill="1" applyBorder="1" applyAlignment="1">
      <alignment horizontal="right" vertical="center"/>
    </xf>
    <xf numFmtId="165" fontId="2" fillId="3" borderId="3" xfId="0" applyNumberFormat="1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0" fillId="7" borderId="3" xfId="0" applyFont="1" applyFill="1" applyBorder="1" applyAlignment="1">
      <alignment horizontal="center" vertical="center"/>
    </xf>
    <xf numFmtId="165" fontId="2" fillId="7" borderId="3" xfId="0" applyNumberFormat="1" applyFont="1" applyFill="1" applyBorder="1" applyAlignment="1">
      <alignment horizontal="right" vertical="center"/>
    </xf>
    <xf numFmtId="0" fontId="7" fillId="9" borderId="3" xfId="0" applyFont="1" applyFill="1" applyBorder="1" applyAlignment="1">
      <alignment horizontal="left" vertical="center"/>
    </xf>
    <xf numFmtId="0" fontId="7" fillId="9" borderId="3" xfId="0" applyFont="1" applyFill="1" applyBorder="1" applyAlignment="1">
      <alignment horizontal="center" vertical="center"/>
    </xf>
    <xf numFmtId="0" fontId="8" fillId="9" borderId="3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/>
    </xf>
    <xf numFmtId="165" fontId="8" fillId="9" borderId="3" xfId="0" applyNumberFormat="1" applyFont="1" applyFill="1" applyBorder="1" applyAlignment="1">
      <alignment horizontal="right" vertical="center"/>
    </xf>
    <xf numFmtId="165" fontId="2" fillId="9" borderId="3" xfId="0" applyNumberFormat="1" applyFont="1" applyFill="1" applyBorder="1" applyAlignment="1">
      <alignment horizontal="right" vertical="center"/>
    </xf>
    <xf numFmtId="166" fontId="2" fillId="3" borderId="3" xfId="0" applyNumberFormat="1" applyFont="1" applyFill="1" applyBorder="1" applyAlignment="1">
      <alignment horizontal="right" vertical="center"/>
    </xf>
    <xf numFmtId="0" fontId="2" fillId="10" borderId="3" xfId="0" applyFont="1" applyFill="1" applyBorder="1" applyAlignment="1">
      <alignment horizontal="center" vertical="center"/>
    </xf>
    <xf numFmtId="0" fontId="2" fillId="10" borderId="3" xfId="0" applyFont="1" applyFill="1" applyBorder="1" applyAlignment="1">
      <alignment horizontal="left" vertical="center"/>
    </xf>
    <xf numFmtId="166" fontId="2" fillId="10" borderId="3" xfId="0" applyNumberFormat="1" applyFont="1" applyFill="1" applyBorder="1" applyAlignment="1">
      <alignment horizontal="right" vertical="center"/>
    </xf>
    <xf numFmtId="166" fontId="2" fillId="4" borderId="3" xfId="0" applyNumberFormat="1" applyFont="1" applyFill="1" applyBorder="1" applyAlignment="1">
      <alignment horizontal="right" vertical="center"/>
    </xf>
    <xf numFmtId="166" fontId="2" fillId="5" borderId="3" xfId="0" applyNumberFormat="1" applyFont="1" applyFill="1" applyBorder="1" applyAlignment="1">
      <alignment horizontal="right" vertical="center"/>
    </xf>
    <xf numFmtId="166" fontId="0" fillId="0" borderId="3" xfId="0" applyNumberFormat="1" applyBorder="1" applyAlignment="1">
      <alignment horizontal="right" vertical="center"/>
    </xf>
    <xf numFmtId="166" fontId="2" fillId="0" borderId="3" xfId="0" applyNumberFormat="1" applyFont="1" applyBorder="1" applyAlignment="1">
      <alignment horizontal="right" vertical="center"/>
    </xf>
    <xf numFmtId="0" fontId="2" fillId="3" borderId="3" xfId="0" applyFont="1" applyFill="1" applyBorder="1" applyAlignment="1">
      <alignment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Font="1" applyBorder="1" applyAlignment="1">
      <alignment vertical="center" wrapText="1"/>
    </xf>
    <xf numFmtId="0" fontId="1" fillId="0" borderId="0" xfId="0" applyFont="1" applyAlignment="1"/>
    <xf numFmtId="0" fontId="0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49" fontId="9" fillId="6" borderId="3" xfId="0" applyNumberFormat="1" applyFont="1" applyFill="1" applyBorder="1" applyAlignment="1">
      <alignment horizontal="left" vertical="center"/>
    </xf>
    <xf numFmtId="165" fontId="9" fillId="6" borderId="3" xfId="0" applyNumberFormat="1" applyFont="1" applyFill="1" applyBorder="1" applyAlignment="1">
      <alignment horizontal="right" vertical="center"/>
    </xf>
    <xf numFmtId="49" fontId="9" fillId="11" borderId="3" xfId="0" applyNumberFormat="1" applyFont="1" applyFill="1" applyBorder="1" applyAlignment="1">
      <alignment horizontal="left" vertical="center"/>
    </xf>
    <xf numFmtId="165" fontId="9" fillId="11" borderId="3" xfId="0" applyNumberFormat="1" applyFont="1" applyFill="1" applyBorder="1" applyAlignment="1">
      <alignment horizontal="right" vertical="center"/>
    </xf>
    <xf numFmtId="0" fontId="2" fillId="11" borderId="0" xfId="0" applyFont="1" applyFill="1" applyAlignment="1">
      <alignment vertical="center"/>
    </xf>
    <xf numFmtId="49" fontId="9" fillId="2" borderId="3" xfId="0" applyNumberFormat="1" applyFont="1" applyFill="1" applyBorder="1" applyAlignment="1">
      <alignment horizontal="left" vertical="center"/>
    </xf>
    <xf numFmtId="165" fontId="9" fillId="2" borderId="3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165" fontId="9" fillId="0" borderId="3" xfId="0" applyNumberFormat="1" applyFont="1" applyBorder="1" applyAlignment="1">
      <alignment horizontal="right" vertic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165" fontId="10" fillId="0" borderId="3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horizontal="left" vertical="center" wrapText="1"/>
    </xf>
    <xf numFmtId="49" fontId="9" fillId="2" borderId="4" xfId="0" applyNumberFormat="1" applyFont="1" applyFill="1" applyBorder="1" applyAlignment="1">
      <alignment horizontal="left" vertical="center"/>
    </xf>
    <xf numFmtId="49" fontId="9" fillId="2" borderId="6" xfId="0" applyNumberFormat="1" applyFont="1" applyFill="1" applyBorder="1" applyAlignment="1">
      <alignment horizontal="left" vertical="center"/>
    </xf>
    <xf numFmtId="49" fontId="9" fillId="2" borderId="7" xfId="0" applyNumberFormat="1" applyFont="1" applyFill="1" applyBorder="1" applyAlignment="1">
      <alignment horizontal="left" vertical="center"/>
    </xf>
    <xf numFmtId="0" fontId="0" fillId="2" borderId="0" xfId="0" applyFill="1"/>
    <xf numFmtId="0" fontId="10" fillId="0" borderId="3" xfId="0" applyFont="1" applyBorder="1" applyAlignment="1">
      <alignment horizontal="left" vertical="center" wrapText="1"/>
    </xf>
    <xf numFmtId="0" fontId="10" fillId="12" borderId="3" xfId="0" applyFont="1" applyFill="1" applyBorder="1" applyAlignment="1">
      <alignment horizontal="center" vertical="center"/>
    </xf>
    <xf numFmtId="0" fontId="0" fillId="13" borderId="0" xfId="0" applyFill="1"/>
    <xf numFmtId="0" fontId="0" fillId="14" borderId="0" xfId="0" applyFill="1"/>
    <xf numFmtId="0" fontId="0" fillId="11" borderId="0" xfId="0" applyFill="1"/>
    <xf numFmtId="0" fontId="9" fillId="12" borderId="3" xfId="0" applyFont="1" applyFill="1" applyBorder="1" applyAlignment="1">
      <alignment horizontal="center" vertical="center"/>
    </xf>
    <xf numFmtId="0" fontId="0" fillId="15" borderId="0" xfId="0" applyFill="1"/>
    <xf numFmtId="0" fontId="0" fillId="16" borderId="0" xfId="0" applyFill="1"/>
    <xf numFmtId="0" fontId="11" fillId="15" borderId="0" xfId="0" applyFont="1" applyFill="1"/>
    <xf numFmtId="0" fontId="0" fillId="17" borderId="0" xfId="0" applyFill="1"/>
    <xf numFmtId="0" fontId="12" fillId="12" borderId="3" xfId="0" applyFont="1" applyFill="1" applyBorder="1" applyAlignment="1">
      <alignment horizontal="center" vertical="center"/>
    </xf>
    <xf numFmtId="0" fontId="0" fillId="18" borderId="0" xfId="0" applyFill="1"/>
    <xf numFmtId="0" fontId="9" fillId="0" borderId="3" xfId="0" applyFont="1" applyBorder="1" applyAlignment="1">
      <alignment horizontal="center"/>
    </xf>
    <xf numFmtId="165" fontId="9" fillId="0" borderId="3" xfId="0" applyNumberFormat="1" applyFont="1" applyBorder="1" applyAlignment="1">
      <alignment horizontal="right"/>
    </xf>
    <xf numFmtId="165" fontId="9" fillId="0" borderId="3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165" fontId="10" fillId="0" borderId="0" xfId="0" applyNumberFormat="1" applyFont="1" applyAlignment="1">
      <alignment horizontal="right"/>
    </xf>
    <xf numFmtId="0" fontId="13" fillId="0" borderId="0" xfId="0" applyFont="1" applyAlignment="1">
      <alignment horizontal="right" vertical="center" wrapText="1"/>
    </xf>
    <xf numFmtId="0" fontId="10" fillId="0" borderId="0" xfId="0" applyFont="1" applyAlignment="1"/>
    <xf numFmtId="2" fontId="10" fillId="0" borderId="0" xfId="0" applyNumberFormat="1" applyFont="1" applyAlignment="1">
      <alignment horizontal="right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right" vertical="center" wrapText="1"/>
    </xf>
    <xf numFmtId="0" fontId="14" fillId="0" borderId="0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/>
    </xf>
    <xf numFmtId="0" fontId="13" fillId="0" borderId="0" xfId="0" applyFont="1" applyBorder="1" applyAlignment="1">
      <alignment vertical="top" wrapText="1"/>
    </xf>
    <xf numFmtId="0" fontId="13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10" fillId="0" borderId="0" xfId="0" applyFont="1"/>
    <xf numFmtId="0" fontId="9" fillId="0" borderId="0" xfId="0" applyFont="1" applyAlignment="1"/>
    <xf numFmtId="167" fontId="10" fillId="0" borderId="0" xfId="0" applyNumberFormat="1" applyFont="1"/>
    <xf numFmtId="0" fontId="10" fillId="0" borderId="0" xfId="0" applyFont="1" applyBorder="1" applyAlignment="1">
      <alignment horizontal="center"/>
    </xf>
    <xf numFmtId="0" fontId="10" fillId="0" borderId="0" xfId="0" applyFont="1" applyAlignment="1">
      <alignment horizontal="center" vertical="top"/>
    </xf>
    <xf numFmtId="0" fontId="10" fillId="0" borderId="0" xfId="0" applyFont="1" applyBorder="1" applyAlignment="1">
      <alignment horizontal="left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10" fillId="0" borderId="3" xfId="0" applyFont="1" applyBorder="1" applyAlignment="1">
      <alignment horizontal="left"/>
    </xf>
    <xf numFmtId="165" fontId="10" fillId="0" borderId="3" xfId="0" applyNumberFormat="1" applyFont="1" applyBorder="1" applyAlignment="1">
      <alignment horizontal="right"/>
    </xf>
    <xf numFmtId="168" fontId="10" fillId="0" borderId="3" xfId="0" applyNumberFormat="1" applyFont="1" applyBorder="1" applyAlignment="1">
      <alignment horizontal="center"/>
    </xf>
    <xf numFmtId="165" fontId="9" fillId="0" borderId="3" xfId="0" applyNumberFormat="1" applyFont="1" applyBorder="1" applyAlignment="1"/>
    <xf numFmtId="0" fontId="5" fillId="0" borderId="0" xfId="0" applyFont="1" applyBorder="1" applyAlignment="1">
      <alignment horizontal="center"/>
    </xf>
    <xf numFmtId="0" fontId="5" fillId="0" borderId="0" xfId="0" applyFont="1" applyAlignment="1"/>
    <xf numFmtId="0" fontId="15" fillId="0" borderId="0" xfId="0" applyFont="1"/>
    <xf numFmtId="0" fontId="16" fillId="0" borderId="0" xfId="0" applyFont="1" applyBorder="1" applyAlignment="1">
      <alignment horizontal="left" wrapText="1"/>
    </xf>
    <xf numFmtId="0" fontId="16" fillId="0" borderId="0" xfId="0" applyFont="1"/>
    <xf numFmtId="0" fontId="16" fillId="0" borderId="0" xfId="0" applyFont="1" applyBorder="1" applyAlignment="1">
      <alignment wrapText="1"/>
    </xf>
    <xf numFmtId="0" fontId="16" fillId="0" borderId="0" xfId="0" applyFont="1" applyAlignment="1">
      <alignment horizontal="center"/>
    </xf>
    <xf numFmtId="0" fontId="16" fillId="0" borderId="0" xfId="0" applyFont="1" applyBorder="1" applyAlignment="1">
      <alignment horizontal="left"/>
    </xf>
    <xf numFmtId="165" fontId="16" fillId="0" borderId="0" xfId="0" applyNumberFormat="1" applyFont="1" applyBorder="1" applyAlignment="1">
      <alignment horizontal="left"/>
    </xf>
    <xf numFmtId="165" fontId="5" fillId="0" borderId="0" xfId="0" applyNumberFormat="1" applyFont="1" applyBorder="1" applyAlignment="1">
      <alignment horizontal="right"/>
    </xf>
    <xf numFmtId="0" fontId="16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0" fillId="0" borderId="0" xfId="0" applyFont="1" applyBorder="1" applyAlignment="1">
      <alignment wrapText="1"/>
    </xf>
    <xf numFmtId="0" fontId="2" fillId="0" borderId="0" xfId="0" applyFont="1" applyBorder="1" applyAlignment="1">
      <alignment horizontal="left"/>
    </xf>
    <xf numFmtId="4" fontId="0" fillId="0" borderId="0" xfId="0" applyNumberFormat="1" applyFont="1" applyBorder="1" applyAlignment="1">
      <alignment horizontal="right" vertical="center"/>
    </xf>
    <xf numFmtId="165" fontId="0" fillId="0" borderId="0" xfId="0" applyNumberFormat="1" applyBorder="1" applyAlignment="1">
      <alignment horizontal="right"/>
    </xf>
    <xf numFmtId="4" fontId="0" fillId="0" borderId="0" xfId="0" applyNumberFormat="1" applyFont="1" applyBorder="1" applyAlignment="1">
      <alignment horizontal="right"/>
    </xf>
    <xf numFmtId="0" fontId="0" fillId="0" borderId="0" xfId="0" applyFont="1" applyAlignment="1">
      <alignment horizontal="left"/>
    </xf>
    <xf numFmtId="165" fontId="0" fillId="0" borderId="0" xfId="0" applyNumberFormat="1" applyBorder="1" applyAlignment="1">
      <alignment horizontal="left"/>
    </xf>
    <xf numFmtId="4" fontId="2" fillId="0" borderId="0" xfId="0" applyNumberFormat="1" applyFont="1" applyBorder="1" applyAlignment="1">
      <alignment horizontal="center"/>
    </xf>
    <xf numFmtId="165" fontId="2" fillId="0" borderId="0" xfId="0" applyNumberFormat="1" applyFont="1" applyBorder="1" applyAlignment="1">
      <alignment horizontal="right"/>
    </xf>
    <xf numFmtId="0" fontId="0" fillId="0" borderId="0" xfId="0" applyBorder="1" applyAlignment="1">
      <alignment horizontal="center" wrapText="1"/>
    </xf>
    <xf numFmtId="0" fontId="0" fillId="0" borderId="0" xfId="0" applyFont="1" applyBorder="1" applyAlignment="1">
      <alignment horizontal="center"/>
    </xf>
    <xf numFmtId="167" fontId="0" fillId="0" borderId="0" xfId="0" applyNumberFormat="1"/>
    <xf numFmtId="0" fontId="16" fillId="0" borderId="0" xfId="0" applyFont="1" applyAlignment="1">
      <alignment horizontal="left"/>
    </xf>
    <xf numFmtId="165" fontId="16" fillId="0" borderId="0" xfId="0" applyNumberFormat="1" applyFont="1" applyBorder="1" applyAlignment="1">
      <alignment horizontal="right"/>
    </xf>
    <xf numFmtId="165" fontId="16" fillId="0" borderId="0" xfId="0" applyNumberFormat="1" applyFont="1" applyAlignment="1">
      <alignment horizontal="right"/>
    </xf>
    <xf numFmtId="165" fontId="16" fillId="0" borderId="8" xfId="0" applyNumberFormat="1" applyFont="1" applyBorder="1" applyAlignment="1">
      <alignment horizontal="center"/>
    </xf>
    <xf numFmtId="165" fontId="16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wrapText="1"/>
    </xf>
    <xf numFmtId="0" fontId="2" fillId="19" borderId="3" xfId="0" applyFont="1" applyFill="1" applyBorder="1" applyAlignment="1">
      <alignment horizontal="left" vertical="center"/>
    </xf>
    <xf numFmtId="0" fontId="2" fillId="19" borderId="3" xfId="0" applyFont="1" applyFill="1" applyBorder="1" applyAlignment="1">
      <alignment horizontal="center" vertical="center"/>
    </xf>
    <xf numFmtId="0" fontId="0" fillId="19" borderId="3" xfId="0" applyFont="1" applyFill="1" applyBorder="1" applyAlignment="1">
      <alignment horizontal="left" vertical="center"/>
    </xf>
    <xf numFmtId="0" fontId="0" fillId="19" borderId="3" xfId="0" applyFont="1" applyFill="1" applyBorder="1" applyAlignment="1">
      <alignment vertical="center"/>
    </xf>
    <xf numFmtId="165" fontId="0" fillId="19" borderId="3" xfId="0" applyNumberFormat="1" applyFont="1" applyFill="1" applyBorder="1" applyAlignment="1">
      <alignment horizontal="right" vertical="center"/>
    </xf>
    <xf numFmtId="0" fontId="2" fillId="20" borderId="3" xfId="0" applyFont="1" applyFill="1" applyBorder="1" applyAlignment="1">
      <alignment horizontal="left" vertical="center"/>
    </xf>
    <xf numFmtId="0" fontId="2" fillId="20" borderId="3" xfId="0" applyFont="1" applyFill="1" applyBorder="1" applyAlignment="1">
      <alignment horizontal="center" vertical="center"/>
    </xf>
    <xf numFmtId="0" fontId="0" fillId="20" borderId="3" xfId="0" applyFont="1" applyFill="1" applyBorder="1" applyAlignment="1">
      <alignment horizontal="left" vertical="center"/>
    </xf>
    <xf numFmtId="0" fontId="0" fillId="20" borderId="3" xfId="0" applyFont="1" applyFill="1" applyBorder="1" applyAlignment="1">
      <alignment vertical="center" wrapText="1"/>
    </xf>
    <xf numFmtId="165" fontId="0" fillId="20" borderId="3" xfId="0" applyNumberFormat="1" applyFont="1" applyFill="1" applyBorder="1" applyAlignment="1">
      <alignment horizontal="right" vertical="center"/>
    </xf>
    <xf numFmtId="0" fontId="0" fillId="21" borderId="3" xfId="0" applyFill="1" applyBorder="1" applyAlignment="1">
      <alignment horizontal="left" vertical="center"/>
    </xf>
    <xf numFmtId="0" fontId="0" fillId="21" borderId="3" xfId="0" applyFill="1" applyBorder="1" applyAlignment="1">
      <alignment horizontal="center" vertical="center"/>
    </xf>
    <xf numFmtId="0" fontId="2" fillId="21" borderId="3" xfId="0" applyFont="1" applyFill="1" applyBorder="1" applyAlignment="1">
      <alignment horizontal="center" vertical="center"/>
    </xf>
    <xf numFmtId="165" fontId="0" fillId="21" borderId="3" xfId="0" applyNumberFormat="1" applyFill="1" applyBorder="1" applyAlignment="1">
      <alignment horizontal="right" vertical="center"/>
    </xf>
    <xf numFmtId="0" fontId="2" fillId="21" borderId="3" xfId="0" applyFont="1" applyFill="1" applyBorder="1" applyAlignment="1">
      <alignment vertical="center" wrapText="1"/>
    </xf>
    <xf numFmtId="165" fontId="2" fillId="21" borderId="3" xfId="0" applyNumberFormat="1" applyFont="1" applyFill="1" applyBorder="1" applyAlignment="1">
      <alignment horizontal="right" vertical="center"/>
    </xf>
    <xf numFmtId="0" fontId="2" fillId="20" borderId="3" xfId="0" applyFont="1" applyFill="1" applyBorder="1" applyAlignment="1">
      <alignment vertical="center"/>
    </xf>
    <xf numFmtId="165" fontId="2" fillId="20" borderId="3" xfId="0" applyNumberFormat="1" applyFont="1" applyFill="1" applyBorder="1" applyAlignment="1">
      <alignment horizontal="right" vertical="center"/>
    </xf>
    <xf numFmtId="0" fontId="0" fillId="20" borderId="3" xfId="0" applyFont="1" applyFill="1" applyBorder="1" applyAlignment="1">
      <alignment vertical="center"/>
    </xf>
    <xf numFmtId="0" fontId="2" fillId="0" borderId="0" xfId="0" applyFont="1"/>
    <xf numFmtId="165" fontId="16" fillId="0" borderId="8" xfId="0" applyNumberFormat="1" applyFont="1" applyBorder="1" applyAlignment="1">
      <alignment horizontal="right"/>
    </xf>
    <xf numFmtId="165" fontId="0" fillId="0" borderId="9" xfId="0" applyNumberFormat="1" applyFill="1" applyBorder="1" applyAlignment="1">
      <alignment horizontal="right" vertical="center"/>
    </xf>
    <xf numFmtId="0" fontId="0" fillId="22" borderId="0" xfId="0" applyFill="1"/>
    <xf numFmtId="0" fontId="0" fillId="23" borderId="0" xfId="0" applyFill="1"/>
    <xf numFmtId="0" fontId="0" fillId="24" borderId="0" xfId="0" applyFill="1"/>
    <xf numFmtId="0" fontId="0" fillId="25" borderId="0" xfId="0" applyFill="1"/>
    <xf numFmtId="0" fontId="0" fillId="0" borderId="0" xfId="0" applyFont="1" applyAlignment="1">
      <alignment vertical="top"/>
    </xf>
    <xf numFmtId="0" fontId="2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0" fillId="0" borderId="0" xfId="0" applyFont="1" applyAlignment="1">
      <alignment vertical="top" wrapText="1"/>
    </xf>
    <xf numFmtId="0" fontId="16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16" fillId="0" borderId="0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99"/>
      <rgbColor rgb="FFFF00FF"/>
      <rgbColor rgb="FFFFFF00"/>
      <rgbColor rgb="FF00FFFF"/>
      <rgbColor rgb="FF800080"/>
      <rgbColor rgb="FF800000"/>
      <rgbColor rgb="FF008080"/>
      <rgbColor rgb="FF0000CC"/>
      <rgbColor rgb="FF00CCFF"/>
      <rgbColor rgb="FFCCFFFF"/>
      <rgbColor rgb="FFCCFFCC"/>
      <rgbColor rgb="FFFFFF99"/>
      <rgbColor rgb="FF66CCFF"/>
      <rgbColor rgb="FFFF9999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FF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"/>
  <sheetViews>
    <sheetView tabSelected="1" workbookViewId="0">
      <selection activeCell="A5" sqref="A5:N5"/>
    </sheetView>
  </sheetViews>
  <sheetFormatPr defaultRowHeight="12.75" x14ac:dyDescent="0.2"/>
  <cols>
    <col min="1" max="1" width="29.5703125" customWidth="1"/>
    <col min="2" max="2" width="0.5703125" customWidth="1"/>
    <col min="3" max="3" width="1.85546875" customWidth="1"/>
    <col min="4" max="4" width="4.5703125" customWidth="1"/>
    <col min="6" max="6" width="9.7109375" customWidth="1"/>
    <col min="7" max="7" width="1" customWidth="1"/>
    <col min="8" max="8" width="0.28515625" hidden="1" customWidth="1"/>
    <col min="9" max="9" width="15.140625" customWidth="1"/>
    <col min="10" max="10" width="14.85546875" customWidth="1"/>
    <col min="11" max="11" width="0.140625" customWidth="1"/>
  </cols>
  <sheetData>
    <row r="1" spans="1:17" x14ac:dyDescent="0.2">
      <c r="A1" s="1" t="s">
        <v>0</v>
      </c>
      <c r="B1" s="1"/>
      <c r="C1" s="1"/>
      <c r="D1" s="1"/>
      <c r="E1" s="1"/>
    </row>
    <row r="2" spans="1:17" x14ac:dyDescent="0.2">
      <c r="A2" s="1" t="s">
        <v>1</v>
      </c>
      <c r="B2" s="1"/>
      <c r="C2" s="1"/>
      <c r="D2" s="1"/>
      <c r="E2" s="1"/>
    </row>
    <row r="3" spans="1:17" x14ac:dyDescent="0.2">
      <c r="A3" s="1" t="s">
        <v>2</v>
      </c>
      <c r="B3" s="1"/>
      <c r="C3" s="1"/>
      <c r="D3" s="1"/>
      <c r="E3" s="1"/>
    </row>
    <row r="5" spans="1:17" ht="48" customHeight="1" x14ac:dyDescent="0.2">
      <c r="A5" s="220" t="s">
        <v>553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174"/>
      <c r="P5" s="174"/>
      <c r="Q5" s="174"/>
    </row>
    <row r="7" spans="1:17" x14ac:dyDescent="0.2">
      <c r="A7" s="219" t="s">
        <v>491</v>
      </c>
      <c r="B7" s="219"/>
      <c r="C7" s="219"/>
      <c r="D7" s="219"/>
      <c r="E7" s="219"/>
      <c r="F7" s="219"/>
      <c r="G7" s="219"/>
      <c r="H7" s="219"/>
      <c r="I7" s="219"/>
      <c r="J7" s="219"/>
      <c r="K7" s="2"/>
    </row>
    <row r="8" spans="1:17" x14ac:dyDescent="0.2">
      <c r="A8" s="219"/>
      <c r="B8" s="219"/>
      <c r="C8" s="219"/>
      <c r="D8" s="219"/>
      <c r="E8" s="219"/>
      <c r="F8" s="219"/>
      <c r="G8" s="219"/>
      <c r="H8" s="219"/>
      <c r="I8" s="219"/>
      <c r="J8" s="219"/>
      <c r="K8" s="2"/>
    </row>
    <row r="9" spans="1:17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7" x14ac:dyDescent="0.2">
      <c r="A10" s="221" t="s">
        <v>3</v>
      </c>
      <c r="B10" s="221"/>
      <c r="C10" s="221"/>
      <c r="D10" s="221"/>
      <c r="E10" s="221"/>
      <c r="F10" s="221"/>
      <c r="G10" s="221"/>
      <c r="H10" s="221"/>
      <c r="I10" s="221"/>
      <c r="J10" s="221"/>
      <c r="K10" s="3"/>
    </row>
    <row r="11" spans="1:17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7" x14ac:dyDescent="0.2">
      <c r="A12" s="221" t="s">
        <v>493</v>
      </c>
      <c r="B12" s="221"/>
      <c r="C12" s="221"/>
      <c r="D12" s="221"/>
      <c r="E12" s="221"/>
      <c r="F12" s="221"/>
      <c r="G12" s="221"/>
      <c r="H12" s="221"/>
      <c r="I12" s="221"/>
      <c r="J12" s="221"/>
      <c r="K12" s="3"/>
    </row>
    <row r="13" spans="1:17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7" ht="15.75" x14ac:dyDescent="0.25">
      <c r="A14" s="222" t="s">
        <v>4</v>
      </c>
      <c r="B14" s="222"/>
      <c r="C14" s="222"/>
      <c r="D14" s="222"/>
      <c r="E14" s="222"/>
      <c r="F14" s="222"/>
      <c r="G14" s="222"/>
      <c r="H14" s="222"/>
      <c r="I14" s="222"/>
      <c r="J14" s="222"/>
      <c r="K14" s="222"/>
    </row>
    <row r="15" spans="1:17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7" x14ac:dyDescent="0.2">
      <c r="A16" s="219" t="s">
        <v>5</v>
      </c>
      <c r="B16" s="219"/>
      <c r="C16" s="219"/>
      <c r="D16" s="219"/>
      <c r="E16" s="219"/>
      <c r="F16" s="219"/>
      <c r="G16" s="219"/>
      <c r="H16" s="219"/>
      <c r="I16" s="219"/>
      <c r="J16" s="219"/>
      <c r="K16" s="219"/>
    </row>
    <row r="17" spans="1:11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ht="24" x14ac:dyDescent="0.2">
      <c r="A18" s="4" t="s">
        <v>6</v>
      </c>
      <c r="B18" s="4"/>
      <c r="C18" s="4" t="s">
        <v>7</v>
      </c>
      <c r="D18" s="4"/>
      <c r="E18" s="4"/>
      <c r="F18" s="4"/>
      <c r="G18" s="4"/>
      <c r="H18" s="4"/>
      <c r="I18" s="4" t="s">
        <v>485</v>
      </c>
      <c r="J18" s="5" t="s">
        <v>492</v>
      </c>
      <c r="K18" s="5"/>
    </row>
    <row r="19" spans="1:11" x14ac:dyDescent="0.2">
      <c r="A19" s="6">
        <v>6</v>
      </c>
      <c r="B19" s="6"/>
      <c r="C19" s="7" t="s">
        <v>8</v>
      </c>
      <c r="D19" s="7"/>
      <c r="E19" s="7"/>
      <c r="F19" s="7"/>
      <c r="G19" s="7"/>
      <c r="H19" s="7"/>
      <c r="I19" s="8">
        <f>'1. IZMJENE I DOP.PLANA A. 2019.'!H8</f>
        <v>13468500</v>
      </c>
      <c r="J19" s="9">
        <f>'1. IZMJENE I DOP.PLANA A. 2019.'!J8</f>
        <v>10653600</v>
      </c>
      <c r="K19" s="9"/>
    </row>
    <row r="20" spans="1:11" x14ac:dyDescent="0.2">
      <c r="A20" s="6">
        <v>7</v>
      </c>
      <c r="B20" s="6"/>
      <c r="C20" s="10" t="s">
        <v>9</v>
      </c>
      <c r="D20" s="10"/>
      <c r="E20" s="10"/>
      <c r="F20" s="10"/>
      <c r="G20" s="10"/>
      <c r="H20" s="10"/>
      <c r="I20" s="11">
        <f>'1. IZMJENE I DOP.PLANA A. 2019.'!H110</f>
        <v>7000</v>
      </c>
      <c r="J20" s="12">
        <f>'1. IZMJENE I DOP.PLANA A. 2019.'!J110</f>
        <v>7000</v>
      </c>
      <c r="K20" s="12"/>
    </row>
    <row r="21" spans="1:11" x14ac:dyDescent="0.2">
      <c r="A21" s="6">
        <v>3</v>
      </c>
      <c r="B21" s="6"/>
      <c r="C21" s="7" t="s">
        <v>10</v>
      </c>
      <c r="D21" s="7"/>
      <c r="E21" s="7"/>
      <c r="F21" s="7"/>
      <c r="G21" s="7"/>
      <c r="H21" s="7"/>
      <c r="I21" s="8">
        <f>'1. IZMJENE I DOP.PLANA A. 2019.'!H120</f>
        <v>4290500</v>
      </c>
      <c r="J21" s="9">
        <f>'1. IZMJENE I DOP.PLANA A. 2019.'!J120</f>
        <v>5691770</v>
      </c>
      <c r="K21" s="9"/>
    </row>
    <row r="22" spans="1:11" x14ac:dyDescent="0.2">
      <c r="A22" s="6">
        <v>4</v>
      </c>
      <c r="B22" s="6"/>
      <c r="C22" s="7" t="s">
        <v>11</v>
      </c>
      <c r="D22" s="7"/>
      <c r="E22" s="7"/>
      <c r="F22" s="7"/>
      <c r="G22" s="7"/>
      <c r="H22" s="7"/>
      <c r="I22" s="8">
        <f>'1. IZMJENE I DOP.PLANA A. 2019.'!H304</f>
        <v>8185000</v>
      </c>
      <c r="J22" s="9">
        <f>'1. IZMJENE I DOP.PLANA A. 2019.'!J304</f>
        <v>7968830</v>
      </c>
      <c r="K22" s="9"/>
    </row>
    <row r="23" spans="1:11" x14ac:dyDescent="0.2">
      <c r="A23" s="13" t="s">
        <v>12</v>
      </c>
      <c r="B23" s="13"/>
      <c r="C23" s="13"/>
      <c r="D23" s="13"/>
      <c r="E23" s="13"/>
      <c r="F23" s="13"/>
      <c r="G23" s="13"/>
      <c r="H23" s="13"/>
      <c r="I23" s="14">
        <f>I19+I20-I21-I22</f>
        <v>1000000</v>
      </c>
      <c r="J23" s="14">
        <f>J19+J20-J21-J22</f>
        <v>-3000000</v>
      </c>
      <c r="K23" s="14"/>
    </row>
    <row r="24" spans="1:11" x14ac:dyDescent="0.2">
      <c r="C24" s="3"/>
      <c r="D24" s="3"/>
      <c r="E24" s="3"/>
      <c r="F24" s="3"/>
      <c r="G24" s="3"/>
      <c r="H24" s="3"/>
      <c r="I24" s="3"/>
      <c r="J24" s="3"/>
      <c r="K24" s="3"/>
    </row>
    <row r="26" spans="1:11" x14ac:dyDescent="0.2">
      <c r="A26" s="2" t="s">
        <v>13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spans="1:11" ht="24" x14ac:dyDescent="0.2">
      <c r="A28" s="4" t="s">
        <v>6</v>
      </c>
      <c r="B28" s="4"/>
      <c r="C28" s="4" t="s">
        <v>7</v>
      </c>
      <c r="D28" s="4"/>
      <c r="E28" s="4"/>
      <c r="F28" s="4"/>
      <c r="G28" s="4"/>
      <c r="H28" s="4"/>
      <c r="I28" s="4" t="s">
        <v>485</v>
      </c>
      <c r="J28" s="5" t="s">
        <v>492</v>
      </c>
      <c r="K28" s="5"/>
    </row>
    <row r="29" spans="1:11" x14ac:dyDescent="0.2">
      <c r="A29" s="6">
        <v>8</v>
      </c>
      <c r="B29" s="6"/>
      <c r="C29" s="7" t="s">
        <v>14</v>
      </c>
      <c r="D29" s="7"/>
      <c r="E29" s="7"/>
      <c r="F29" s="7"/>
      <c r="G29" s="7"/>
      <c r="H29" s="7"/>
      <c r="I29" s="8">
        <f>'1. IZMJENE I DOP.PLANA B. 2019.'!G8</f>
        <v>500000</v>
      </c>
      <c r="J29" s="9">
        <f>'1. IZMJENE I DOP.PLANA B. 2019.'!I8</f>
        <v>3000000</v>
      </c>
      <c r="K29" s="9"/>
    </row>
    <row r="30" spans="1:11" x14ac:dyDescent="0.2">
      <c r="A30" s="6">
        <v>5</v>
      </c>
      <c r="B30" s="6"/>
      <c r="C30" s="7" t="s">
        <v>15</v>
      </c>
      <c r="D30" s="7"/>
      <c r="E30" s="7"/>
      <c r="F30" s="7"/>
      <c r="G30" s="7"/>
      <c r="H30" s="7"/>
      <c r="I30" s="8">
        <f>'1. IZMJENE I DOP.PLANA B. 2019.'!G14</f>
        <v>1500000</v>
      </c>
      <c r="J30" s="9">
        <f>'1. IZMJENE I DOP.PLANA B. 2019.'!I14</f>
        <v>0</v>
      </c>
      <c r="K30" s="9"/>
    </row>
    <row r="31" spans="1:11" x14ac:dyDescent="0.2">
      <c r="A31" s="13" t="s">
        <v>16</v>
      </c>
      <c r="B31" s="13"/>
      <c r="C31" s="13"/>
      <c r="D31" s="13"/>
      <c r="E31" s="13"/>
      <c r="F31" s="13"/>
      <c r="G31" s="13"/>
      <c r="H31" s="13"/>
      <c r="I31" s="14">
        <f>SUM(I29:I30)</f>
        <v>2000000</v>
      </c>
      <c r="J31" s="14">
        <f>J29-J30</f>
        <v>3000000</v>
      </c>
      <c r="K31" s="14"/>
    </row>
    <row r="32" spans="1:11" x14ac:dyDescent="0.2">
      <c r="I32" s="15"/>
      <c r="J32" s="15"/>
      <c r="K32" s="15"/>
    </row>
    <row r="33" spans="1:11" ht="15" x14ac:dyDescent="0.25">
      <c r="A33" s="16" t="s">
        <v>17</v>
      </c>
      <c r="B33" s="16"/>
      <c r="C33" s="16"/>
      <c r="D33" s="16"/>
      <c r="E33" s="16"/>
      <c r="F33" s="16"/>
      <c r="G33" s="16"/>
      <c r="H33" s="16"/>
      <c r="I33" s="17">
        <f>I19+I20+I29</f>
        <v>13975500</v>
      </c>
      <c r="J33" s="17">
        <f>J19+J20+J29</f>
        <v>13660600</v>
      </c>
      <c r="K33" s="17"/>
    </row>
    <row r="34" spans="1:11" ht="15" x14ac:dyDescent="0.25">
      <c r="A34" s="16" t="s">
        <v>18</v>
      </c>
      <c r="B34" s="16"/>
      <c r="C34" s="16"/>
      <c r="D34" s="16"/>
      <c r="E34" s="16"/>
      <c r="F34" s="16"/>
      <c r="G34" s="16"/>
      <c r="H34" s="16"/>
      <c r="I34" s="17">
        <f>I21+I22+I30</f>
        <v>13975500</v>
      </c>
      <c r="J34" s="17">
        <f>J21+J22+J30</f>
        <v>13660600</v>
      </c>
      <c r="K34" s="18"/>
    </row>
    <row r="35" spans="1:11" ht="15" x14ac:dyDescent="0.25">
      <c r="A35" s="19" t="s">
        <v>19</v>
      </c>
      <c r="B35" s="19"/>
      <c r="C35" s="19"/>
      <c r="D35" s="19"/>
      <c r="E35" s="19"/>
      <c r="F35" s="19"/>
      <c r="G35" s="19"/>
      <c r="H35" s="19"/>
      <c r="I35" s="20">
        <f>I33-I34</f>
        <v>0</v>
      </c>
      <c r="J35" s="14">
        <f>J33-J34</f>
        <v>0</v>
      </c>
      <c r="K35" s="14"/>
    </row>
  </sheetData>
  <mergeCells count="6">
    <mergeCell ref="A16:K16"/>
    <mergeCell ref="A5:N5"/>
    <mergeCell ref="A7:J8"/>
    <mergeCell ref="A10:J10"/>
    <mergeCell ref="A12:J12"/>
    <mergeCell ref="A14:K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40"/>
  <sheetViews>
    <sheetView topLeftCell="A328" zoomScaleNormal="100" workbookViewId="0">
      <selection activeCell="J15" sqref="J15"/>
    </sheetView>
  </sheetViews>
  <sheetFormatPr defaultRowHeight="12.75" x14ac:dyDescent="0.2"/>
  <cols>
    <col min="1" max="1" width="4.140625" customWidth="1"/>
    <col min="2" max="2" width="3.85546875" customWidth="1"/>
    <col min="3" max="3" width="4.7109375" customWidth="1"/>
    <col min="4" max="4" width="6.7109375" customWidth="1"/>
    <col min="5" max="5" width="5.28515625" customWidth="1"/>
    <col min="7" max="7" width="47" customWidth="1"/>
    <col min="8" max="8" width="16" customWidth="1"/>
    <col min="9" max="9" width="16.7109375" customWidth="1"/>
    <col min="10" max="10" width="16.42578125" customWidth="1"/>
  </cols>
  <sheetData>
    <row r="1" spans="1:10" x14ac:dyDescent="0.2">
      <c r="A1" s="22" t="s">
        <v>0</v>
      </c>
      <c r="B1" s="22"/>
      <c r="C1" s="22"/>
      <c r="D1" s="22"/>
      <c r="E1" s="22"/>
      <c r="F1" s="22"/>
      <c r="G1" s="23"/>
    </row>
    <row r="2" spans="1:10" x14ac:dyDescent="0.2">
      <c r="A2" s="22" t="s">
        <v>1</v>
      </c>
      <c r="B2" s="22"/>
      <c r="C2" s="22"/>
      <c r="D2" s="22"/>
      <c r="E2" s="22"/>
      <c r="F2" s="22"/>
      <c r="G2" s="23"/>
    </row>
    <row r="3" spans="1:10" x14ac:dyDescent="0.2">
      <c r="A3" s="22" t="s">
        <v>2</v>
      </c>
      <c r="B3" s="22"/>
      <c r="C3" s="22"/>
      <c r="D3" s="22"/>
      <c r="E3" s="22"/>
      <c r="F3" s="22"/>
      <c r="G3" s="23"/>
    </row>
    <row r="4" spans="1:10" x14ac:dyDescent="0.2">
      <c r="C4" s="24"/>
      <c r="D4" s="25"/>
      <c r="E4" s="25"/>
      <c r="F4" s="24"/>
      <c r="G4" s="23"/>
    </row>
    <row r="5" spans="1:10" ht="48.75" customHeight="1" x14ac:dyDescent="0.25">
      <c r="A5" s="223" t="s">
        <v>484</v>
      </c>
      <c r="B5" s="223"/>
      <c r="C5" s="223"/>
      <c r="D5" s="223"/>
      <c r="E5" s="223"/>
      <c r="F5" s="223"/>
      <c r="G5" s="223"/>
      <c r="H5" s="223"/>
      <c r="I5" s="223"/>
      <c r="J5" s="223"/>
    </row>
    <row r="7" spans="1:10" ht="29.25" x14ac:dyDescent="0.2">
      <c r="A7" s="27" t="s">
        <v>20</v>
      </c>
      <c r="B7" s="27" t="s">
        <v>21</v>
      </c>
      <c r="C7" s="27" t="s">
        <v>22</v>
      </c>
      <c r="D7" s="28" t="s">
        <v>23</v>
      </c>
      <c r="E7" s="28" t="s">
        <v>24</v>
      </c>
      <c r="F7" s="27" t="s">
        <v>25</v>
      </c>
      <c r="G7" s="29" t="s">
        <v>26</v>
      </c>
      <c r="H7" s="29" t="s">
        <v>485</v>
      </c>
      <c r="I7" s="30" t="s">
        <v>27</v>
      </c>
      <c r="J7" s="30" t="s">
        <v>486</v>
      </c>
    </row>
    <row r="8" spans="1:10" x14ac:dyDescent="0.2">
      <c r="A8" s="31">
        <v>6</v>
      </c>
      <c r="B8" s="32">
        <v>6</v>
      </c>
      <c r="C8" s="31"/>
      <c r="D8" s="32"/>
      <c r="E8" s="32"/>
      <c r="F8" s="31"/>
      <c r="G8" s="32" t="s">
        <v>28</v>
      </c>
      <c r="H8" s="33">
        <f>H9+H44+H57+H74+H98+H102+H106</f>
        <v>13468500</v>
      </c>
      <c r="I8" s="33">
        <f>I9+I44+I57+I74+I98+I102+I106</f>
        <v>-2814900</v>
      </c>
      <c r="J8" s="33">
        <f>J9+J44+J57+J74+J98+J102+J106</f>
        <v>10653600</v>
      </c>
    </row>
    <row r="9" spans="1:10" x14ac:dyDescent="0.2">
      <c r="A9" s="35"/>
      <c r="B9" s="36">
        <v>61</v>
      </c>
      <c r="C9" s="35"/>
      <c r="D9" s="36"/>
      <c r="E9" s="36"/>
      <c r="F9" s="35"/>
      <c r="G9" s="36" t="s">
        <v>29</v>
      </c>
      <c r="H9" s="37">
        <f>H10+H26+H29+H36+H41</f>
        <v>4476500</v>
      </c>
      <c r="I9" s="37">
        <f>I10+I26+I29+I36+I41</f>
        <v>736700</v>
      </c>
      <c r="J9" s="37">
        <f>J10+J26+J29+J36+J41</f>
        <v>5213200</v>
      </c>
    </row>
    <row r="10" spans="1:10" x14ac:dyDescent="0.2">
      <c r="A10" s="38"/>
      <c r="B10" s="39"/>
      <c r="C10" s="38">
        <v>611</v>
      </c>
      <c r="D10" s="39"/>
      <c r="E10" s="40">
        <v>11</v>
      </c>
      <c r="F10" s="38"/>
      <c r="G10" s="39" t="s">
        <v>30</v>
      </c>
      <c r="H10" s="41">
        <f>H11+H14+H18+H21+H24</f>
        <v>4404000</v>
      </c>
      <c r="I10" s="41">
        <f>I11+I14+I18+I22+I24</f>
        <v>733200</v>
      </c>
      <c r="J10" s="41">
        <f>J11+J14+J18+J22+J24</f>
        <v>5137200</v>
      </c>
    </row>
    <row r="11" spans="1:10" x14ac:dyDescent="0.2">
      <c r="A11" s="42"/>
      <c r="B11" s="43"/>
      <c r="C11" s="42"/>
      <c r="D11" s="43">
        <v>6111</v>
      </c>
      <c r="E11" s="43"/>
      <c r="F11" s="42"/>
      <c r="G11" s="44" t="s">
        <v>31</v>
      </c>
      <c r="H11" s="45">
        <f>H12+H13</f>
        <v>4401000</v>
      </c>
      <c r="I11" s="45">
        <f>I12+I13</f>
        <v>185000</v>
      </c>
      <c r="J11" s="45">
        <f>J12+J13</f>
        <v>4586000</v>
      </c>
    </row>
    <row r="12" spans="1:10" x14ac:dyDescent="0.2">
      <c r="A12" s="46"/>
      <c r="B12" s="47"/>
      <c r="C12" s="46"/>
      <c r="D12" s="47"/>
      <c r="E12" s="47"/>
      <c r="F12" s="46">
        <v>611111</v>
      </c>
      <c r="G12" s="48" t="s">
        <v>31</v>
      </c>
      <c r="H12" s="49">
        <v>4400000</v>
      </c>
      <c r="I12" s="49">
        <f>J12-H12</f>
        <v>-1200000</v>
      </c>
      <c r="J12" s="49">
        <v>3200000</v>
      </c>
    </row>
    <row r="13" spans="1:10" x14ac:dyDescent="0.2">
      <c r="A13" s="46"/>
      <c r="B13" s="47"/>
      <c r="C13" s="46"/>
      <c r="D13" s="47"/>
      <c r="E13" s="47"/>
      <c r="F13" s="46">
        <v>611112</v>
      </c>
      <c r="G13" s="50" t="s">
        <v>515</v>
      </c>
      <c r="H13" s="49">
        <v>1000</v>
      </c>
      <c r="I13" s="49">
        <f>J13-H13</f>
        <v>1385000</v>
      </c>
      <c r="J13" s="49">
        <v>1386000</v>
      </c>
    </row>
    <row r="14" spans="1:10" x14ac:dyDescent="0.2">
      <c r="A14" s="42"/>
      <c r="B14" s="43"/>
      <c r="C14" s="42"/>
      <c r="D14" s="43">
        <v>6112</v>
      </c>
      <c r="E14" s="43"/>
      <c r="F14" s="42"/>
      <c r="G14" s="44" t="s">
        <v>32</v>
      </c>
      <c r="H14" s="45">
        <f>H15+H17</f>
        <v>2000</v>
      </c>
      <c r="I14" s="45">
        <f>I15+J16+I17</f>
        <v>238000</v>
      </c>
      <c r="J14" s="45">
        <f>SUM(J15:J17)</f>
        <v>240000</v>
      </c>
    </row>
    <row r="15" spans="1:10" ht="51" x14ac:dyDescent="0.2">
      <c r="A15" s="46"/>
      <c r="B15" s="47"/>
      <c r="C15" s="46"/>
      <c r="D15" s="47"/>
      <c r="E15" s="47"/>
      <c r="F15" s="46">
        <v>611210</v>
      </c>
      <c r="G15" s="50" t="s">
        <v>33</v>
      </c>
      <c r="H15" s="49">
        <v>1000</v>
      </c>
      <c r="I15" s="49">
        <f>J15-H15</f>
        <v>104000</v>
      </c>
      <c r="J15" s="49">
        <v>105000</v>
      </c>
    </row>
    <row r="16" spans="1:10" ht="25.5" x14ac:dyDescent="0.2">
      <c r="A16" s="46"/>
      <c r="B16" s="47"/>
      <c r="C16" s="46"/>
      <c r="D16" s="47"/>
      <c r="E16" s="47"/>
      <c r="F16" s="46">
        <v>611220</v>
      </c>
      <c r="G16" s="50" t="s">
        <v>516</v>
      </c>
      <c r="H16" s="49">
        <v>0</v>
      </c>
      <c r="I16" s="49">
        <f>J16-H16</f>
        <v>22000</v>
      </c>
      <c r="J16" s="49">
        <v>22000</v>
      </c>
    </row>
    <row r="17" spans="1:10" ht="25.5" x14ac:dyDescent="0.2">
      <c r="A17" s="46"/>
      <c r="B17" s="47"/>
      <c r="C17" s="46"/>
      <c r="D17" s="47"/>
      <c r="E17" s="47"/>
      <c r="F17" s="46">
        <v>611230</v>
      </c>
      <c r="G17" s="50" t="s">
        <v>34</v>
      </c>
      <c r="H17" s="49">
        <v>1000</v>
      </c>
      <c r="I17" s="49">
        <f>J17-H17</f>
        <v>112000</v>
      </c>
      <c r="J17" s="49">
        <v>113000</v>
      </c>
    </row>
    <row r="18" spans="1:10" ht="38.25" x14ac:dyDescent="0.2">
      <c r="A18" s="42"/>
      <c r="B18" s="43"/>
      <c r="C18" s="42"/>
      <c r="D18" s="43">
        <v>6113</v>
      </c>
      <c r="E18" s="43"/>
      <c r="F18" s="42"/>
      <c r="G18" s="51" t="s">
        <v>35</v>
      </c>
      <c r="H18" s="45">
        <f>SUM(H19:H20)</f>
        <v>1000</v>
      </c>
      <c r="I18" s="45">
        <f>SUM(I19:I20)</f>
        <v>20200</v>
      </c>
      <c r="J18" s="45">
        <f>SUM(J19:J20)</f>
        <v>21200</v>
      </c>
    </row>
    <row r="19" spans="1:10" ht="25.5" x14ac:dyDescent="0.2">
      <c r="A19" s="46"/>
      <c r="B19" s="47"/>
      <c r="C19" s="46"/>
      <c r="D19" s="47"/>
      <c r="E19" s="47"/>
      <c r="F19" s="46">
        <v>611310</v>
      </c>
      <c r="G19" s="50" t="s">
        <v>36</v>
      </c>
      <c r="H19" s="49">
        <v>1000</v>
      </c>
      <c r="I19" s="49">
        <f t="shared" ref="I19:I25" si="0">J19-H19</f>
        <v>20000</v>
      </c>
      <c r="J19" s="49">
        <v>21000</v>
      </c>
    </row>
    <row r="20" spans="1:10" ht="25.5" x14ac:dyDescent="0.2">
      <c r="A20" s="46"/>
      <c r="B20" s="47"/>
      <c r="C20" s="46"/>
      <c r="D20" s="47"/>
      <c r="E20" s="47"/>
      <c r="F20" s="46">
        <v>611320</v>
      </c>
      <c r="G20" s="50" t="s">
        <v>517</v>
      </c>
      <c r="H20" s="49">
        <v>0</v>
      </c>
      <c r="I20" s="49">
        <f t="shared" si="0"/>
        <v>200</v>
      </c>
      <c r="J20" s="49">
        <v>200</v>
      </c>
    </row>
    <row r="21" spans="1:10" ht="25.5" x14ac:dyDescent="0.2">
      <c r="A21" s="202"/>
      <c r="B21" s="203"/>
      <c r="C21" s="202"/>
      <c r="D21" s="203">
        <v>6114</v>
      </c>
      <c r="E21" s="203"/>
      <c r="F21" s="202"/>
      <c r="G21" s="206" t="s">
        <v>518</v>
      </c>
      <c r="H21" s="207">
        <f>H22+H23</f>
        <v>0</v>
      </c>
      <c r="I21" s="207">
        <f t="shared" si="0"/>
        <v>228000</v>
      </c>
      <c r="J21" s="207">
        <f>J22+J23</f>
        <v>228000</v>
      </c>
    </row>
    <row r="22" spans="1:10" x14ac:dyDescent="0.2">
      <c r="A22" s="46"/>
      <c r="B22" s="47"/>
      <c r="C22" s="46"/>
      <c r="D22" s="47"/>
      <c r="E22" s="47"/>
      <c r="F22" s="46">
        <v>611410</v>
      </c>
      <c r="G22" s="50" t="s">
        <v>518</v>
      </c>
      <c r="H22" s="49">
        <v>0</v>
      </c>
      <c r="I22" s="49">
        <f t="shared" si="0"/>
        <v>218000</v>
      </c>
      <c r="J22" s="49">
        <v>218000</v>
      </c>
    </row>
    <row r="23" spans="1:10" x14ac:dyDescent="0.2">
      <c r="A23" s="46"/>
      <c r="B23" s="47"/>
      <c r="C23" s="46"/>
      <c r="D23" s="47"/>
      <c r="E23" s="47"/>
      <c r="F23" s="46">
        <v>611431</v>
      </c>
      <c r="G23" s="50" t="s">
        <v>519</v>
      </c>
      <c r="H23" s="49">
        <v>0</v>
      </c>
      <c r="I23" s="49">
        <f t="shared" si="0"/>
        <v>10000</v>
      </c>
      <c r="J23" s="49">
        <v>10000</v>
      </c>
    </row>
    <row r="24" spans="1:10" x14ac:dyDescent="0.2">
      <c r="A24" s="202"/>
      <c r="B24" s="203"/>
      <c r="C24" s="202"/>
      <c r="D24" s="204">
        <v>6115</v>
      </c>
      <c r="E24" s="203"/>
      <c r="F24" s="202"/>
      <c r="G24" s="206" t="s">
        <v>520</v>
      </c>
      <c r="H24" s="205">
        <f>H25</f>
        <v>0</v>
      </c>
      <c r="I24" s="205">
        <f t="shared" si="0"/>
        <v>72000</v>
      </c>
      <c r="J24" s="205">
        <f>J25</f>
        <v>72000</v>
      </c>
    </row>
    <row r="25" spans="1:10" x14ac:dyDescent="0.2">
      <c r="A25" s="46"/>
      <c r="B25" s="47"/>
      <c r="C25" s="46"/>
      <c r="D25" s="47"/>
      <c r="E25" s="47"/>
      <c r="F25" s="46">
        <v>611510</v>
      </c>
      <c r="G25" s="50" t="s">
        <v>520</v>
      </c>
      <c r="H25" s="49">
        <v>0</v>
      </c>
      <c r="I25" s="49">
        <f t="shared" si="0"/>
        <v>72000</v>
      </c>
      <c r="J25" s="49">
        <v>72000</v>
      </c>
    </row>
    <row r="26" spans="1:10" x14ac:dyDescent="0.2">
      <c r="A26" s="38"/>
      <c r="B26" s="39"/>
      <c r="C26" s="38">
        <v>612</v>
      </c>
      <c r="D26" s="39"/>
      <c r="E26" s="40">
        <v>11</v>
      </c>
      <c r="F26" s="38"/>
      <c r="G26" s="39" t="s">
        <v>37</v>
      </c>
      <c r="H26" s="41">
        <f t="shared" ref="H26:J27" si="1">H27</f>
        <v>20000</v>
      </c>
      <c r="I26" s="41">
        <f t="shared" si="1"/>
        <v>0</v>
      </c>
      <c r="J26" s="41">
        <f t="shared" si="1"/>
        <v>20000</v>
      </c>
    </row>
    <row r="27" spans="1:10" x14ac:dyDescent="0.2">
      <c r="A27" s="42"/>
      <c r="B27" s="43"/>
      <c r="C27" s="42"/>
      <c r="D27" s="43">
        <v>6124</v>
      </c>
      <c r="E27" s="43"/>
      <c r="F27" s="42"/>
      <c r="G27" s="51" t="s">
        <v>37</v>
      </c>
      <c r="H27" s="45">
        <f t="shared" si="1"/>
        <v>20000</v>
      </c>
      <c r="I27" s="45">
        <f t="shared" si="1"/>
        <v>0</v>
      </c>
      <c r="J27" s="45">
        <f t="shared" si="1"/>
        <v>20000</v>
      </c>
    </row>
    <row r="28" spans="1:10" x14ac:dyDescent="0.2">
      <c r="A28" s="46"/>
      <c r="B28" s="47"/>
      <c r="C28" s="46"/>
      <c r="D28" s="47"/>
      <c r="E28" s="47"/>
      <c r="F28" s="46">
        <v>612410</v>
      </c>
      <c r="G28" s="50" t="s">
        <v>38</v>
      </c>
      <c r="H28" s="49">
        <v>20000</v>
      </c>
      <c r="I28" s="49">
        <f>J28-H28</f>
        <v>0</v>
      </c>
      <c r="J28" s="49">
        <v>20000</v>
      </c>
    </row>
    <row r="29" spans="1:10" x14ac:dyDescent="0.2">
      <c r="A29" s="38"/>
      <c r="B29" s="39"/>
      <c r="C29" s="38">
        <v>613</v>
      </c>
      <c r="D29" s="39"/>
      <c r="E29" s="40">
        <v>11</v>
      </c>
      <c r="F29" s="38"/>
      <c r="G29" s="39" t="s">
        <v>39</v>
      </c>
      <c r="H29" s="41">
        <f>H30+H34</f>
        <v>44000</v>
      </c>
      <c r="I29" s="41">
        <f>I30+I34</f>
        <v>-500</v>
      </c>
      <c r="J29" s="41">
        <f>J30+J34</f>
        <v>43500</v>
      </c>
    </row>
    <row r="30" spans="1:10" ht="25.5" x14ac:dyDescent="0.2">
      <c r="A30" s="42"/>
      <c r="B30" s="43"/>
      <c r="C30" s="42"/>
      <c r="D30" s="43">
        <v>6131</v>
      </c>
      <c r="E30" s="43"/>
      <c r="F30" s="42"/>
      <c r="G30" s="51" t="s">
        <v>40</v>
      </c>
      <c r="H30" s="45">
        <f>H31+H32+H33</f>
        <v>4000</v>
      </c>
      <c r="I30" s="45">
        <f>I31+I32+I33</f>
        <v>-500</v>
      </c>
      <c r="J30" s="45">
        <f>J31+J32+J33</f>
        <v>3500</v>
      </c>
    </row>
    <row r="31" spans="1:10" x14ac:dyDescent="0.2">
      <c r="A31" s="46"/>
      <c r="B31" s="47"/>
      <c r="C31" s="46"/>
      <c r="D31" s="47"/>
      <c r="E31" s="47"/>
      <c r="F31" s="46">
        <v>613140</v>
      </c>
      <c r="G31" s="48" t="s">
        <v>521</v>
      </c>
      <c r="H31" s="49">
        <v>2000</v>
      </c>
      <c r="I31" s="49">
        <f>J31-H31</f>
        <v>-500</v>
      </c>
      <c r="J31" s="49">
        <v>1500</v>
      </c>
    </row>
    <row r="32" spans="1:10" x14ac:dyDescent="0.2">
      <c r="A32" s="46"/>
      <c r="B32" s="47"/>
      <c r="C32" s="46"/>
      <c r="D32" s="47"/>
      <c r="E32" s="47"/>
      <c r="F32" s="46">
        <v>613150</v>
      </c>
      <c r="G32" s="48" t="s">
        <v>41</v>
      </c>
      <c r="H32" s="49">
        <v>1000</v>
      </c>
      <c r="I32" s="49">
        <f>J32-H32</f>
        <v>0</v>
      </c>
      <c r="J32" s="49">
        <v>1000</v>
      </c>
    </row>
    <row r="33" spans="1:10" x14ac:dyDescent="0.2">
      <c r="A33" s="46"/>
      <c r="B33" s="47"/>
      <c r="C33" s="46"/>
      <c r="D33" s="47"/>
      <c r="E33" s="47"/>
      <c r="F33" s="46">
        <v>613190</v>
      </c>
      <c r="G33" s="48" t="s">
        <v>42</v>
      </c>
      <c r="H33" s="49">
        <v>1000</v>
      </c>
      <c r="I33" s="49">
        <f>J33-H33</f>
        <v>0</v>
      </c>
      <c r="J33" s="49">
        <v>1000</v>
      </c>
    </row>
    <row r="34" spans="1:10" x14ac:dyDescent="0.2">
      <c r="A34" s="42"/>
      <c r="B34" s="43"/>
      <c r="C34" s="42"/>
      <c r="D34" s="43">
        <v>6134</v>
      </c>
      <c r="E34" s="43"/>
      <c r="F34" s="42"/>
      <c r="G34" s="44" t="s">
        <v>43</v>
      </c>
      <c r="H34" s="45">
        <f>H35</f>
        <v>40000</v>
      </c>
      <c r="I34" s="45">
        <f>I35</f>
        <v>0</v>
      </c>
      <c r="J34" s="45">
        <f>J35</f>
        <v>40000</v>
      </c>
    </row>
    <row r="35" spans="1:10" x14ac:dyDescent="0.2">
      <c r="A35" s="46"/>
      <c r="B35" s="47"/>
      <c r="C35" s="46"/>
      <c r="D35" s="47"/>
      <c r="E35" s="47"/>
      <c r="F35" s="46">
        <v>613410</v>
      </c>
      <c r="G35" s="48" t="s">
        <v>44</v>
      </c>
      <c r="H35" s="49">
        <v>40000</v>
      </c>
      <c r="I35" s="49">
        <f>J35-H35</f>
        <v>0</v>
      </c>
      <c r="J35" s="49">
        <v>40000</v>
      </c>
    </row>
    <row r="36" spans="1:10" x14ac:dyDescent="0.2">
      <c r="A36" s="38"/>
      <c r="B36" s="39"/>
      <c r="C36" s="38">
        <v>614</v>
      </c>
      <c r="D36" s="39"/>
      <c r="E36" s="40">
        <v>11</v>
      </c>
      <c r="F36" s="38"/>
      <c r="G36" s="39" t="s">
        <v>45</v>
      </c>
      <c r="H36" s="41">
        <f>H37+H39</f>
        <v>8500</v>
      </c>
      <c r="I36" s="41">
        <f>I37+I39</f>
        <v>1500</v>
      </c>
      <c r="J36" s="41">
        <f>J37+J39</f>
        <v>10000</v>
      </c>
    </row>
    <row r="37" spans="1:10" x14ac:dyDescent="0.2">
      <c r="A37" s="42"/>
      <c r="B37" s="43"/>
      <c r="C37" s="42"/>
      <c r="D37" s="43">
        <v>6142</v>
      </c>
      <c r="E37" s="43"/>
      <c r="F37" s="42"/>
      <c r="G37" s="44" t="s">
        <v>46</v>
      </c>
      <c r="H37" s="45">
        <f>H38</f>
        <v>8500</v>
      </c>
      <c r="I37" s="45">
        <f>I38</f>
        <v>0</v>
      </c>
      <c r="J37" s="45">
        <f>J38</f>
        <v>8500</v>
      </c>
    </row>
    <row r="38" spans="1:10" x14ac:dyDescent="0.2">
      <c r="A38" s="46"/>
      <c r="B38" s="47"/>
      <c r="C38" s="46"/>
      <c r="D38" s="47"/>
      <c r="E38" s="47"/>
      <c r="F38" s="46">
        <v>614240</v>
      </c>
      <c r="G38" s="48" t="s">
        <v>47</v>
      </c>
      <c r="H38" s="49">
        <v>8500</v>
      </c>
      <c r="I38" s="49">
        <f>J38-H38</f>
        <v>0</v>
      </c>
      <c r="J38" s="49">
        <v>8500</v>
      </c>
    </row>
    <row r="39" spans="1:10" x14ac:dyDescent="0.2">
      <c r="A39" s="42"/>
      <c r="B39" s="43"/>
      <c r="C39" s="42"/>
      <c r="D39" s="43">
        <v>6145</v>
      </c>
      <c r="E39" s="43"/>
      <c r="F39" s="42"/>
      <c r="G39" s="44" t="s">
        <v>48</v>
      </c>
      <c r="H39" s="45">
        <f>H40</f>
        <v>0</v>
      </c>
      <c r="I39" s="45">
        <f>I40</f>
        <v>1500</v>
      </c>
      <c r="J39" s="45">
        <f>J40</f>
        <v>1500</v>
      </c>
    </row>
    <row r="40" spans="1:10" x14ac:dyDescent="0.2">
      <c r="A40" s="46"/>
      <c r="B40" s="47"/>
      <c r="C40" s="46"/>
      <c r="D40" s="47"/>
      <c r="E40" s="47"/>
      <c r="F40" s="46">
        <v>614530</v>
      </c>
      <c r="G40" s="48" t="s">
        <v>49</v>
      </c>
      <c r="H40" s="49">
        <v>0</v>
      </c>
      <c r="I40" s="49">
        <f>J40-H40</f>
        <v>1500</v>
      </c>
      <c r="J40" s="49">
        <v>1500</v>
      </c>
    </row>
    <row r="41" spans="1:10" x14ac:dyDescent="0.2">
      <c r="A41" s="38"/>
      <c r="B41" s="39"/>
      <c r="C41" s="38">
        <v>616</v>
      </c>
      <c r="D41" s="39"/>
      <c r="E41" s="39"/>
      <c r="F41" s="38"/>
      <c r="G41" s="39" t="s">
        <v>50</v>
      </c>
      <c r="H41" s="41">
        <f t="shared" ref="H41:J42" si="2">H42</f>
        <v>0</v>
      </c>
      <c r="I41" s="41">
        <f t="shared" si="2"/>
        <v>2500</v>
      </c>
      <c r="J41" s="41">
        <f t="shared" si="2"/>
        <v>2500</v>
      </c>
    </row>
    <row r="42" spans="1:10" x14ac:dyDescent="0.2">
      <c r="A42" s="42"/>
      <c r="B42" s="43"/>
      <c r="C42" s="42"/>
      <c r="D42" s="43">
        <v>6161</v>
      </c>
      <c r="E42" s="43"/>
      <c r="F42" s="42"/>
      <c r="G42" s="44" t="s">
        <v>51</v>
      </c>
      <c r="H42" s="45">
        <f t="shared" si="2"/>
        <v>0</v>
      </c>
      <c r="I42" s="45">
        <f t="shared" si="2"/>
        <v>2500</v>
      </c>
      <c r="J42" s="45">
        <f t="shared" si="2"/>
        <v>2500</v>
      </c>
    </row>
    <row r="43" spans="1:10" x14ac:dyDescent="0.2">
      <c r="A43" s="46"/>
      <c r="B43" s="47"/>
      <c r="C43" s="46"/>
      <c r="D43" s="47"/>
      <c r="E43" s="47"/>
      <c r="F43" s="46">
        <v>616110</v>
      </c>
      <c r="G43" s="48" t="s">
        <v>51</v>
      </c>
      <c r="H43" s="49">
        <v>0</v>
      </c>
      <c r="I43" s="49">
        <f>J43-H43</f>
        <v>2500</v>
      </c>
      <c r="J43" s="49">
        <v>2500</v>
      </c>
    </row>
    <row r="44" spans="1:10" ht="25.5" x14ac:dyDescent="0.2">
      <c r="A44" s="35"/>
      <c r="B44" s="36">
        <v>63</v>
      </c>
      <c r="C44" s="35"/>
      <c r="D44" s="36"/>
      <c r="E44" s="36"/>
      <c r="F44" s="35"/>
      <c r="G44" s="52" t="s">
        <v>52</v>
      </c>
      <c r="H44" s="37">
        <f>H45+H53</f>
        <v>8250000</v>
      </c>
      <c r="I44" s="37">
        <f>I45+I53</f>
        <v>-3247300</v>
      </c>
      <c r="J44" s="37">
        <f>J45+J53</f>
        <v>5002700</v>
      </c>
    </row>
    <row r="45" spans="1:10" x14ac:dyDescent="0.2">
      <c r="A45" s="38"/>
      <c r="B45" s="39"/>
      <c r="C45" s="38">
        <v>633</v>
      </c>
      <c r="D45" s="39"/>
      <c r="E45" s="40" t="s">
        <v>53</v>
      </c>
      <c r="F45" s="38"/>
      <c r="G45" s="39" t="s">
        <v>54</v>
      </c>
      <c r="H45" s="41">
        <f>H46+H49</f>
        <v>1230000</v>
      </c>
      <c r="I45" s="41">
        <f>I46+I49</f>
        <v>393000</v>
      </c>
      <c r="J45" s="41">
        <f>J46+J49</f>
        <v>1623000</v>
      </c>
    </row>
    <row r="46" spans="1:10" x14ac:dyDescent="0.2">
      <c r="A46" s="42"/>
      <c r="B46" s="43"/>
      <c r="C46" s="42"/>
      <c r="D46" s="43">
        <v>6331</v>
      </c>
      <c r="E46" s="43"/>
      <c r="F46" s="42"/>
      <c r="G46" s="44" t="s">
        <v>55</v>
      </c>
      <c r="H46" s="45">
        <f>SUM(H47:H48)</f>
        <v>230000</v>
      </c>
      <c r="I46" s="45">
        <f>SUM(I47:I48)</f>
        <v>493000</v>
      </c>
      <c r="J46" s="45">
        <f>SUM(J47:J48)</f>
        <v>723000</v>
      </c>
    </row>
    <row r="47" spans="1:10" x14ac:dyDescent="0.2">
      <c r="A47" s="192"/>
      <c r="B47" s="193"/>
      <c r="C47" s="192"/>
      <c r="D47" s="193"/>
      <c r="E47" s="193"/>
      <c r="F47" s="194">
        <v>633110</v>
      </c>
      <c r="G47" s="195" t="s">
        <v>56</v>
      </c>
      <c r="H47" s="196">
        <v>200000</v>
      </c>
      <c r="I47" s="196">
        <f>J47-H47</f>
        <v>470000</v>
      </c>
      <c r="J47" s="196">
        <v>670000</v>
      </c>
    </row>
    <row r="48" spans="1:10" x14ac:dyDescent="0.2">
      <c r="A48" s="46"/>
      <c r="B48" s="47"/>
      <c r="C48" s="46"/>
      <c r="D48" s="47"/>
      <c r="E48" s="47"/>
      <c r="F48" s="46">
        <v>633120</v>
      </c>
      <c r="G48" s="48" t="s">
        <v>57</v>
      </c>
      <c r="H48" s="49">
        <v>30000</v>
      </c>
      <c r="I48" s="49">
        <f>J48-H48</f>
        <v>23000</v>
      </c>
      <c r="J48" s="49">
        <v>53000</v>
      </c>
    </row>
    <row r="49" spans="1:10" x14ac:dyDescent="0.2">
      <c r="A49" s="42"/>
      <c r="B49" s="43"/>
      <c r="C49" s="42"/>
      <c r="D49" s="43">
        <v>6332</v>
      </c>
      <c r="E49" s="43"/>
      <c r="F49" s="42"/>
      <c r="G49" s="44" t="s">
        <v>58</v>
      </c>
      <c r="H49" s="45">
        <f>SUM(H50:H52)</f>
        <v>1000000</v>
      </c>
      <c r="I49" s="45">
        <f>SUM(I50:I52)</f>
        <v>-100000</v>
      </c>
      <c r="J49" s="45">
        <f>SUM(J50:J52)</f>
        <v>900000</v>
      </c>
    </row>
    <row r="50" spans="1:10" x14ac:dyDescent="0.2">
      <c r="A50" s="46"/>
      <c r="B50" s="47"/>
      <c r="C50" s="46"/>
      <c r="D50" s="47"/>
      <c r="E50" s="47"/>
      <c r="F50" s="46"/>
      <c r="G50" s="48"/>
      <c r="H50" s="49">
        <v>0</v>
      </c>
      <c r="I50" s="49">
        <v>0</v>
      </c>
      <c r="J50" s="49">
        <v>0</v>
      </c>
    </row>
    <row r="51" spans="1:10" x14ac:dyDescent="0.2">
      <c r="A51" s="46"/>
      <c r="B51" s="47"/>
      <c r="C51" s="46"/>
      <c r="D51" s="47"/>
      <c r="E51" s="47"/>
      <c r="F51" s="46">
        <v>633210</v>
      </c>
      <c r="G51" s="48" t="s">
        <v>59</v>
      </c>
      <c r="H51" s="49">
        <v>900000</v>
      </c>
      <c r="I51" s="49">
        <f>J51-H51</f>
        <v>0</v>
      </c>
      <c r="J51" s="49">
        <v>900000</v>
      </c>
    </row>
    <row r="52" spans="1:10" x14ac:dyDescent="0.2">
      <c r="A52" s="46"/>
      <c r="B52" s="47"/>
      <c r="C52" s="46"/>
      <c r="D52" s="47"/>
      <c r="E52" s="47"/>
      <c r="F52" s="46">
        <v>633220</v>
      </c>
      <c r="G52" s="48" t="s">
        <v>60</v>
      </c>
      <c r="H52" s="49">
        <v>100000</v>
      </c>
      <c r="I52" s="49">
        <f>J52-H52</f>
        <v>-100000</v>
      </c>
      <c r="J52" s="49">
        <v>0</v>
      </c>
    </row>
    <row r="53" spans="1:10" ht="20.25" customHeight="1" x14ac:dyDescent="0.2">
      <c r="A53" s="38"/>
      <c r="B53" s="39"/>
      <c r="C53" s="38">
        <v>634</v>
      </c>
      <c r="D53" s="39"/>
      <c r="E53" s="40" t="s">
        <v>61</v>
      </c>
      <c r="F53" s="38"/>
      <c r="G53" s="39" t="s">
        <v>62</v>
      </c>
      <c r="H53" s="41">
        <f>H54</f>
        <v>7020000</v>
      </c>
      <c r="I53" s="41">
        <f>I54</f>
        <v>-3640300</v>
      </c>
      <c r="J53" s="41">
        <f>J54</f>
        <v>3379700</v>
      </c>
    </row>
    <row r="54" spans="1:10" ht="46.5" customHeight="1" x14ac:dyDescent="0.2">
      <c r="A54" s="42"/>
      <c r="B54" s="43"/>
      <c r="C54" s="42"/>
      <c r="D54" s="43">
        <v>6342</v>
      </c>
      <c r="E54" s="43"/>
      <c r="F54" s="42"/>
      <c r="G54" s="51" t="s">
        <v>63</v>
      </c>
      <c r="H54" s="45">
        <f>SUM(H55:H56)</f>
        <v>7020000</v>
      </c>
      <c r="I54" s="45">
        <f>SUM(I55:I56)</f>
        <v>-3640300</v>
      </c>
      <c r="J54" s="45">
        <f>SUM(J55:J56)</f>
        <v>3379700</v>
      </c>
    </row>
    <row r="55" spans="1:10" ht="14.25" customHeight="1" x14ac:dyDescent="0.2">
      <c r="A55" s="197"/>
      <c r="B55" s="198"/>
      <c r="C55" s="197"/>
      <c r="D55" s="198"/>
      <c r="E55" s="198"/>
      <c r="F55" s="199">
        <v>63423</v>
      </c>
      <c r="G55" s="200" t="s">
        <v>504</v>
      </c>
      <c r="H55" s="201">
        <v>7000000</v>
      </c>
      <c r="I55" s="201">
        <f>J55-H55</f>
        <v>-3620300</v>
      </c>
      <c r="J55" s="201">
        <v>3379700</v>
      </c>
    </row>
    <row r="56" spans="1:10" x14ac:dyDescent="0.2">
      <c r="A56" s="46"/>
      <c r="B56" s="47"/>
      <c r="C56" s="46"/>
      <c r="D56" s="47"/>
      <c r="E56" s="47"/>
      <c r="F56" s="46">
        <v>634230</v>
      </c>
      <c r="G56" s="48" t="s">
        <v>64</v>
      </c>
      <c r="H56" s="49">
        <v>20000</v>
      </c>
      <c r="I56" s="49">
        <f>J56-H56</f>
        <v>-20000</v>
      </c>
      <c r="J56" s="49">
        <v>0</v>
      </c>
    </row>
    <row r="57" spans="1:10" x14ac:dyDescent="0.2">
      <c r="A57" s="35"/>
      <c r="B57" s="36">
        <v>64</v>
      </c>
      <c r="C57" s="35"/>
      <c r="D57" s="36"/>
      <c r="E57" s="36"/>
      <c r="F57" s="35"/>
      <c r="G57" s="36" t="s">
        <v>65</v>
      </c>
      <c r="H57" s="37">
        <f>H58+H61</f>
        <v>95000</v>
      </c>
      <c r="I57" s="37">
        <f>I58+I61</f>
        <v>-32500</v>
      </c>
      <c r="J57" s="37">
        <f>J58+J61</f>
        <v>62500</v>
      </c>
    </row>
    <row r="58" spans="1:10" x14ac:dyDescent="0.2">
      <c r="A58" s="38"/>
      <c r="B58" s="39"/>
      <c r="C58" s="38">
        <v>641</v>
      </c>
      <c r="D58" s="39"/>
      <c r="E58" s="40">
        <v>11</v>
      </c>
      <c r="F58" s="38"/>
      <c r="G58" s="39" t="s">
        <v>66</v>
      </c>
      <c r="H58" s="41">
        <f t="shared" ref="H58:J59" si="3">H59</f>
        <v>15000</v>
      </c>
      <c r="I58" s="41">
        <f t="shared" si="3"/>
        <v>-13500</v>
      </c>
      <c r="J58" s="41">
        <f t="shared" si="3"/>
        <v>1500</v>
      </c>
    </row>
    <row r="59" spans="1:10" x14ac:dyDescent="0.2">
      <c r="A59" s="42"/>
      <c r="B59" s="43"/>
      <c r="C59" s="42"/>
      <c r="D59" s="43">
        <v>6413</v>
      </c>
      <c r="E59" s="43"/>
      <c r="F59" s="42"/>
      <c r="G59" s="44" t="s">
        <v>67</v>
      </c>
      <c r="H59" s="45">
        <f t="shared" si="3"/>
        <v>15000</v>
      </c>
      <c r="I59" s="45">
        <f t="shared" si="3"/>
        <v>-13500</v>
      </c>
      <c r="J59" s="45">
        <f t="shared" si="3"/>
        <v>1500</v>
      </c>
    </row>
    <row r="60" spans="1:10" x14ac:dyDescent="0.2">
      <c r="A60" s="46"/>
      <c r="B60" s="47"/>
      <c r="C60" s="46"/>
      <c r="D60" s="47"/>
      <c r="E60" s="47"/>
      <c r="F60" s="46">
        <v>641320</v>
      </c>
      <c r="G60" s="48" t="s">
        <v>68</v>
      </c>
      <c r="H60" s="49">
        <v>15000</v>
      </c>
      <c r="I60" s="49">
        <f>J60-H60</f>
        <v>-13500</v>
      </c>
      <c r="J60" s="49">
        <v>1500</v>
      </c>
    </row>
    <row r="61" spans="1:10" x14ac:dyDescent="0.2">
      <c r="A61" s="38"/>
      <c r="B61" s="39"/>
      <c r="C61" s="38">
        <v>642</v>
      </c>
      <c r="D61" s="39"/>
      <c r="E61" s="40" t="s">
        <v>69</v>
      </c>
      <c r="F61" s="38"/>
      <c r="G61" s="39" t="s">
        <v>70</v>
      </c>
      <c r="H61" s="41">
        <f>H62+H65+H69+H72</f>
        <v>80000</v>
      </c>
      <c r="I61" s="41">
        <f>I62+I65+I69+I72</f>
        <v>-19000</v>
      </c>
      <c r="J61" s="41">
        <f>J62+J65+J69+J72</f>
        <v>61000</v>
      </c>
    </row>
    <row r="62" spans="1:10" x14ac:dyDescent="0.2">
      <c r="A62" s="42"/>
      <c r="B62" s="43"/>
      <c r="C62" s="42"/>
      <c r="D62" s="43">
        <v>6421</v>
      </c>
      <c r="E62" s="43"/>
      <c r="F62" s="42"/>
      <c r="G62" s="44" t="s">
        <v>71</v>
      </c>
      <c r="H62" s="45">
        <f>SUM(H63:H64)</f>
        <v>1000</v>
      </c>
      <c r="I62" s="45">
        <f>SUM(I63:I64)</f>
        <v>-500</v>
      </c>
      <c r="J62" s="45">
        <f>SUM(J63:J64)</f>
        <v>500</v>
      </c>
    </row>
    <row r="63" spans="1:10" x14ac:dyDescent="0.2">
      <c r="A63" s="46"/>
      <c r="B63" s="47"/>
      <c r="C63" s="46"/>
      <c r="D63" s="47"/>
      <c r="E63" s="47"/>
      <c r="F63" s="46">
        <v>642192</v>
      </c>
      <c r="G63" s="48" t="s">
        <v>72</v>
      </c>
      <c r="H63" s="49">
        <v>500</v>
      </c>
      <c r="I63" s="49">
        <f>J63-H63</f>
        <v>-500</v>
      </c>
      <c r="J63" s="49">
        <v>0</v>
      </c>
    </row>
    <row r="64" spans="1:10" x14ac:dyDescent="0.2">
      <c r="A64" s="46"/>
      <c r="B64" s="47"/>
      <c r="C64" s="46"/>
      <c r="D64" s="47"/>
      <c r="E64" s="47"/>
      <c r="F64" s="46">
        <v>642193</v>
      </c>
      <c r="G64" s="48" t="s">
        <v>73</v>
      </c>
      <c r="H64" s="49">
        <v>500</v>
      </c>
      <c r="I64" s="49">
        <f>J64-H64</f>
        <v>0</v>
      </c>
      <c r="J64" s="49">
        <v>500</v>
      </c>
    </row>
    <row r="65" spans="1:10" x14ac:dyDescent="0.2">
      <c r="A65" s="42"/>
      <c r="B65" s="43"/>
      <c r="C65" s="42"/>
      <c r="D65" s="43">
        <v>6422</v>
      </c>
      <c r="E65" s="43"/>
      <c r="F65" s="42"/>
      <c r="G65" s="44" t="s">
        <v>74</v>
      </c>
      <c r="H65" s="45">
        <f>SUM(H66:H68)</f>
        <v>18000</v>
      </c>
      <c r="I65" s="45">
        <f>SUM(I66:I68)</f>
        <v>0</v>
      </c>
      <c r="J65" s="45">
        <f>SUM(J66:J68)</f>
        <v>18000</v>
      </c>
    </row>
    <row r="66" spans="1:10" x14ac:dyDescent="0.2">
      <c r="A66" s="46"/>
      <c r="B66" s="47"/>
      <c r="C66" s="46"/>
      <c r="D66" s="47"/>
      <c r="E66" s="47"/>
      <c r="F66" s="46">
        <v>642250</v>
      </c>
      <c r="G66" s="48" t="s">
        <v>75</v>
      </c>
      <c r="H66" s="49">
        <v>9500</v>
      </c>
      <c r="I66" s="49">
        <f>J66-H66</f>
        <v>0</v>
      </c>
      <c r="J66" s="49">
        <v>9500</v>
      </c>
    </row>
    <row r="67" spans="1:10" x14ac:dyDescent="0.2">
      <c r="A67" s="46"/>
      <c r="B67" s="47"/>
      <c r="C67" s="46"/>
      <c r="D67" s="47"/>
      <c r="E67" s="47"/>
      <c r="F67" s="46">
        <v>642251</v>
      </c>
      <c r="G67" s="48" t="s">
        <v>76</v>
      </c>
      <c r="H67" s="49">
        <v>7500</v>
      </c>
      <c r="I67" s="49">
        <f>J67-H67</f>
        <v>0</v>
      </c>
      <c r="J67" s="49">
        <v>7500</v>
      </c>
    </row>
    <row r="68" spans="1:10" x14ac:dyDescent="0.2">
      <c r="A68" s="46"/>
      <c r="B68" s="47"/>
      <c r="C68" s="46"/>
      <c r="D68" s="47"/>
      <c r="E68" s="47"/>
      <c r="F68" s="46">
        <v>642290</v>
      </c>
      <c r="G68" s="48" t="s">
        <v>77</v>
      </c>
      <c r="H68" s="49">
        <v>1000</v>
      </c>
      <c r="I68" s="49">
        <f>J68-H68</f>
        <v>0</v>
      </c>
      <c r="J68" s="49">
        <v>1000</v>
      </c>
    </row>
    <row r="69" spans="1:10" x14ac:dyDescent="0.2">
      <c r="A69" s="42"/>
      <c r="B69" s="43"/>
      <c r="C69" s="42"/>
      <c r="D69" s="43">
        <v>6423</v>
      </c>
      <c r="E69" s="43"/>
      <c r="F69" s="42"/>
      <c r="G69" s="44" t="s">
        <v>78</v>
      </c>
      <c r="H69" s="45">
        <f>SUM(H70:H71)</f>
        <v>31000</v>
      </c>
      <c r="I69" s="45">
        <f>SUM(I70:I71)</f>
        <v>1500</v>
      </c>
      <c r="J69" s="45">
        <f>SUM(J70:J71)</f>
        <v>32500</v>
      </c>
    </row>
    <row r="70" spans="1:10" x14ac:dyDescent="0.2">
      <c r="A70" s="46"/>
      <c r="B70" s="47"/>
      <c r="C70" s="46"/>
      <c r="D70" s="47"/>
      <c r="E70" s="47"/>
      <c r="F70" s="46">
        <v>642350</v>
      </c>
      <c r="G70" s="48" t="s">
        <v>70</v>
      </c>
      <c r="H70" s="49">
        <v>31000</v>
      </c>
      <c r="I70" s="49">
        <f>J70-H70</f>
        <v>-30000</v>
      </c>
      <c r="J70" s="49">
        <v>1000</v>
      </c>
    </row>
    <row r="71" spans="1:10" x14ac:dyDescent="0.2">
      <c r="A71" s="46"/>
      <c r="B71" s="47"/>
      <c r="C71" s="46"/>
      <c r="D71" s="47"/>
      <c r="E71" s="47"/>
      <c r="F71" s="46">
        <v>642391</v>
      </c>
      <c r="G71" s="48" t="s">
        <v>522</v>
      </c>
      <c r="H71" s="49">
        <v>0</v>
      </c>
      <c r="I71" s="49">
        <f>J71-H71</f>
        <v>31500</v>
      </c>
      <c r="J71" s="49">
        <v>31500</v>
      </c>
    </row>
    <row r="72" spans="1:10" x14ac:dyDescent="0.2">
      <c r="A72" s="42"/>
      <c r="B72" s="43"/>
      <c r="C72" s="42"/>
      <c r="D72" s="43">
        <v>6429</v>
      </c>
      <c r="E72" s="43"/>
      <c r="F72" s="42"/>
      <c r="G72" s="44" t="s">
        <v>79</v>
      </c>
      <c r="H72" s="45">
        <f>H73</f>
        <v>30000</v>
      </c>
      <c r="I72" s="45">
        <f>I73</f>
        <v>-20000</v>
      </c>
      <c r="J72" s="45">
        <f>J73</f>
        <v>10000</v>
      </c>
    </row>
    <row r="73" spans="1:10" x14ac:dyDescent="0.2">
      <c r="A73" s="46"/>
      <c r="B73" s="47"/>
      <c r="C73" s="46"/>
      <c r="D73" s="29"/>
      <c r="E73" s="29"/>
      <c r="F73" s="46">
        <v>642990</v>
      </c>
      <c r="G73" s="48" t="s">
        <v>80</v>
      </c>
      <c r="H73" s="49">
        <v>30000</v>
      </c>
      <c r="I73" s="49">
        <f>J73-H73</f>
        <v>-20000</v>
      </c>
      <c r="J73" s="49">
        <v>10000</v>
      </c>
    </row>
    <row r="74" spans="1:10" ht="25.5" x14ac:dyDescent="0.2">
      <c r="A74" s="35"/>
      <c r="B74" s="36">
        <v>65</v>
      </c>
      <c r="C74" s="35"/>
      <c r="D74" s="36"/>
      <c r="E74" s="36"/>
      <c r="F74" s="35"/>
      <c r="G74" s="52" t="s">
        <v>81</v>
      </c>
      <c r="H74" s="37">
        <f>H75+H83+H93</f>
        <v>647000</v>
      </c>
      <c r="I74" s="37">
        <f>I75+I83+I93</f>
        <v>-271800</v>
      </c>
      <c r="J74" s="37">
        <f>J75+J83+J93</f>
        <v>375200</v>
      </c>
    </row>
    <row r="75" spans="1:10" x14ac:dyDescent="0.2">
      <c r="A75" s="38"/>
      <c r="B75" s="39"/>
      <c r="C75" s="38">
        <v>651</v>
      </c>
      <c r="D75" s="39"/>
      <c r="E75" s="40">
        <v>11</v>
      </c>
      <c r="F75" s="38"/>
      <c r="G75" s="39" t="s">
        <v>82</v>
      </c>
      <c r="H75" s="41">
        <f>H76+H81</f>
        <v>291000</v>
      </c>
      <c r="I75" s="41">
        <f>I76+I81</f>
        <v>-86000</v>
      </c>
      <c r="J75" s="41">
        <f>J76+J81</f>
        <v>205000</v>
      </c>
    </row>
    <row r="76" spans="1:10" x14ac:dyDescent="0.2">
      <c r="A76" s="42"/>
      <c r="B76" s="43"/>
      <c r="C76" s="42"/>
      <c r="D76" s="43">
        <v>6512</v>
      </c>
      <c r="E76" s="43"/>
      <c r="F76" s="42"/>
      <c r="G76" s="44" t="s">
        <v>83</v>
      </c>
      <c r="H76" s="45">
        <f>SUM(H77:H80)</f>
        <v>288500</v>
      </c>
      <c r="I76" s="45">
        <f>SUM(I77:I80)</f>
        <v>-84500</v>
      </c>
      <c r="J76" s="45">
        <f>SUM(J77:J80)</f>
        <v>204000</v>
      </c>
    </row>
    <row r="77" spans="1:10" x14ac:dyDescent="0.2">
      <c r="A77" s="46"/>
      <c r="B77" s="47"/>
      <c r="C77" s="46"/>
      <c r="D77" s="47"/>
      <c r="E77" s="47"/>
      <c r="F77" s="46">
        <v>651291</v>
      </c>
      <c r="G77" s="48" t="s">
        <v>84</v>
      </c>
      <c r="H77" s="49">
        <v>2000</v>
      </c>
      <c r="I77" s="49">
        <f>J77-H77</f>
        <v>0</v>
      </c>
      <c r="J77" s="49">
        <v>2000</v>
      </c>
    </row>
    <row r="78" spans="1:10" x14ac:dyDescent="0.2">
      <c r="A78" s="46"/>
      <c r="B78" s="47"/>
      <c r="C78" s="46"/>
      <c r="D78" s="47"/>
      <c r="E78" s="47"/>
      <c r="F78" s="46">
        <v>6512920</v>
      </c>
      <c r="G78" s="48" t="s">
        <v>85</v>
      </c>
      <c r="H78" s="49">
        <v>130000</v>
      </c>
      <c r="I78" s="49">
        <f>J78-H78</f>
        <v>0</v>
      </c>
      <c r="J78" s="49">
        <v>130000</v>
      </c>
    </row>
    <row r="79" spans="1:10" x14ac:dyDescent="0.2">
      <c r="A79" s="46"/>
      <c r="B79" s="47"/>
      <c r="C79" s="46"/>
      <c r="D79" s="47"/>
      <c r="E79" s="47"/>
      <c r="F79" s="46">
        <v>6512921</v>
      </c>
      <c r="G79" s="48" t="s">
        <v>86</v>
      </c>
      <c r="H79" s="49">
        <v>116500</v>
      </c>
      <c r="I79" s="49">
        <f>J79-H79</f>
        <v>-86500</v>
      </c>
      <c r="J79" s="49">
        <v>30000</v>
      </c>
    </row>
    <row r="80" spans="1:10" x14ac:dyDescent="0.2">
      <c r="A80" s="46"/>
      <c r="B80" s="47"/>
      <c r="C80" s="46"/>
      <c r="D80" s="47"/>
      <c r="E80" s="47"/>
      <c r="F80" s="46">
        <v>6512922</v>
      </c>
      <c r="G80" s="48" t="s">
        <v>87</v>
      </c>
      <c r="H80" s="49">
        <v>40000</v>
      </c>
      <c r="I80" s="49">
        <f>J80-H80</f>
        <v>2000</v>
      </c>
      <c r="J80" s="49">
        <v>42000</v>
      </c>
    </row>
    <row r="81" spans="1:10" x14ac:dyDescent="0.2">
      <c r="A81" s="42"/>
      <c r="B81" s="43"/>
      <c r="C81" s="42"/>
      <c r="D81" s="43">
        <v>6513</v>
      </c>
      <c r="E81" s="43"/>
      <c r="F81" s="42"/>
      <c r="G81" s="44" t="s">
        <v>88</v>
      </c>
      <c r="H81" s="45">
        <f>SUM(H82)</f>
        <v>2500</v>
      </c>
      <c r="I81" s="45">
        <f>SUM(I82)</f>
        <v>-1500</v>
      </c>
      <c r="J81" s="45">
        <f>SUM(J82)</f>
        <v>1000</v>
      </c>
    </row>
    <row r="82" spans="1:10" x14ac:dyDescent="0.2">
      <c r="A82" s="46"/>
      <c r="B82" s="47"/>
      <c r="C82" s="46"/>
      <c r="D82" s="47"/>
      <c r="E82" s="47"/>
      <c r="F82" s="46">
        <v>651390</v>
      </c>
      <c r="G82" s="48" t="s">
        <v>89</v>
      </c>
      <c r="H82" s="49">
        <v>2500</v>
      </c>
      <c r="I82" s="49">
        <f>J82-H82</f>
        <v>-1500</v>
      </c>
      <c r="J82" s="49">
        <v>1000</v>
      </c>
    </row>
    <row r="83" spans="1:10" x14ac:dyDescent="0.2">
      <c r="A83" s="38"/>
      <c r="B83" s="39"/>
      <c r="C83" s="38">
        <v>652</v>
      </c>
      <c r="D83" s="39"/>
      <c r="E83" s="40" t="s">
        <v>90</v>
      </c>
      <c r="F83" s="38"/>
      <c r="G83" s="39" t="s">
        <v>91</v>
      </c>
      <c r="H83" s="41">
        <f>H84+H86+H88</f>
        <v>276000</v>
      </c>
      <c r="I83" s="41">
        <f>I84+I86+I88</f>
        <v>-227800</v>
      </c>
      <c r="J83" s="41">
        <f>J84+J86+J88</f>
        <v>48200</v>
      </c>
    </row>
    <row r="84" spans="1:10" x14ac:dyDescent="0.2">
      <c r="A84" s="42"/>
      <c r="B84" s="43"/>
      <c r="C84" s="42"/>
      <c r="D84" s="43">
        <v>6522</v>
      </c>
      <c r="E84" s="43"/>
      <c r="F84" s="42"/>
      <c r="G84" s="44" t="s">
        <v>92</v>
      </c>
      <c r="H84" s="45">
        <f>H85</f>
        <v>11000</v>
      </c>
      <c r="I84" s="45">
        <f>I85</f>
        <v>0</v>
      </c>
      <c r="J84" s="45">
        <f>J85</f>
        <v>11000</v>
      </c>
    </row>
    <row r="85" spans="1:10" x14ac:dyDescent="0.2">
      <c r="A85" s="46"/>
      <c r="B85" s="47"/>
      <c r="C85" s="46"/>
      <c r="D85" s="47"/>
      <c r="E85" s="47"/>
      <c r="F85" s="46">
        <v>652210</v>
      </c>
      <c r="G85" s="48" t="s">
        <v>93</v>
      </c>
      <c r="H85" s="49">
        <v>11000</v>
      </c>
      <c r="I85" s="49">
        <f>J85-H85</f>
        <v>0</v>
      </c>
      <c r="J85" s="49">
        <v>11000</v>
      </c>
    </row>
    <row r="86" spans="1:10" x14ac:dyDescent="0.2">
      <c r="A86" s="42"/>
      <c r="B86" s="43"/>
      <c r="C86" s="42"/>
      <c r="D86" s="43">
        <v>6524</v>
      </c>
      <c r="E86" s="43"/>
      <c r="F86" s="42"/>
      <c r="G86" s="44" t="s">
        <v>94</v>
      </c>
      <c r="H86" s="45">
        <f>H87</f>
        <v>1000</v>
      </c>
      <c r="I86" s="45">
        <f>I87</f>
        <v>-500</v>
      </c>
      <c r="J86" s="45">
        <f>J87</f>
        <v>500</v>
      </c>
    </row>
    <row r="87" spans="1:10" x14ac:dyDescent="0.2">
      <c r="A87" s="46"/>
      <c r="B87" s="47"/>
      <c r="C87" s="46"/>
      <c r="D87" s="47"/>
      <c r="E87" s="47"/>
      <c r="F87" s="46">
        <v>652410</v>
      </c>
      <c r="G87" s="48" t="s">
        <v>94</v>
      </c>
      <c r="H87" s="49">
        <v>1000</v>
      </c>
      <c r="I87" s="49">
        <f>J87-H87</f>
        <v>-500</v>
      </c>
      <c r="J87" s="49">
        <v>500</v>
      </c>
    </row>
    <row r="88" spans="1:10" x14ac:dyDescent="0.2">
      <c r="A88" s="42"/>
      <c r="B88" s="43"/>
      <c r="C88" s="42"/>
      <c r="D88" s="43">
        <v>6526</v>
      </c>
      <c r="E88" s="43"/>
      <c r="F88" s="42"/>
      <c r="G88" s="44" t="s">
        <v>95</v>
      </c>
      <c r="H88" s="45">
        <f>SUM(H89:H92)</f>
        <v>264000</v>
      </c>
      <c r="I88" s="45">
        <f>SUM(I89:I92)</f>
        <v>-227300</v>
      </c>
      <c r="J88" s="45">
        <f>SUM(J89:J92)</f>
        <v>36700</v>
      </c>
    </row>
    <row r="89" spans="1:10" x14ac:dyDescent="0.2">
      <c r="A89" s="46"/>
      <c r="B89" s="47"/>
      <c r="C89" s="46"/>
      <c r="D89" s="47"/>
      <c r="E89" s="47"/>
      <c r="F89" s="46">
        <v>652640</v>
      </c>
      <c r="G89" s="50" t="s">
        <v>96</v>
      </c>
      <c r="H89" s="49">
        <v>9500</v>
      </c>
      <c r="I89" s="49">
        <f>J89-H89</f>
        <v>0</v>
      </c>
      <c r="J89" s="49">
        <v>9500</v>
      </c>
    </row>
    <row r="90" spans="1:10" ht="25.5" x14ac:dyDescent="0.2">
      <c r="A90" s="46"/>
      <c r="B90" s="47"/>
      <c r="C90" s="46"/>
      <c r="D90" s="47"/>
      <c r="E90" s="47"/>
      <c r="F90" s="46">
        <v>652641</v>
      </c>
      <c r="G90" s="50" t="s">
        <v>97</v>
      </c>
      <c r="H90" s="49">
        <v>9500</v>
      </c>
      <c r="I90" s="49">
        <f>J90-H90</f>
        <v>0</v>
      </c>
      <c r="J90" s="49">
        <v>9500</v>
      </c>
    </row>
    <row r="91" spans="1:10" x14ac:dyDescent="0.2">
      <c r="A91" s="46"/>
      <c r="B91" s="47"/>
      <c r="C91" s="46"/>
      <c r="D91" s="47"/>
      <c r="E91" s="47"/>
      <c r="F91" s="46">
        <v>652680</v>
      </c>
      <c r="G91" s="48" t="s">
        <v>98</v>
      </c>
      <c r="H91" s="49">
        <v>115000</v>
      </c>
      <c r="I91" s="49">
        <f>J91-H91</f>
        <v>-105000</v>
      </c>
      <c r="J91" s="49">
        <v>10000</v>
      </c>
    </row>
    <row r="92" spans="1:10" x14ac:dyDescent="0.2">
      <c r="A92" s="46"/>
      <c r="B92" s="47"/>
      <c r="C92" s="46"/>
      <c r="D92" s="47"/>
      <c r="E92" s="47"/>
      <c r="F92" s="46">
        <v>65269</v>
      </c>
      <c r="G92" s="48" t="s">
        <v>99</v>
      </c>
      <c r="H92" s="49">
        <v>130000</v>
      </c>
      <c r="I92" s="49">
        <f>J92-H92</f>
        <v>-122300</v>
      </c>
      <c r="J92" s="49">
        <v>7700</v>
      </c>
    </row>
    <row r="93" spans="1:10" x14ac:dyDescent="0.2">
      <c r="A93" s="38"/>
      <c r="B93" s="39"/>
      <c r="C93" s="38">
        <v>653</v>
      </c>
      <c r="D93" s="39"/>
      <c r="E93" s="40">
        <v>43</v>
      </c>
      <c r="F93" s="38"/>
      <c r="G93" s="39" t="s">
        <v>100</v>
      </c>
      <c r="H93" s="41">
        <f>H94+H96</f>
        <v>80000</v>
      </c>
      <c r="I93" s="41">
        <f>I94+I96</f>
        <v>42000</v>
      </c>
      <c r="J93" s="41">
        <f>J94+J96</f>
        <v>122000</v>
      </c>
    </row>
    <row r="94" spans="1:10" x14ac:dyDescent="0.2">
      <c r="A94" s="42"/>
      <c r="B94" s="43"/>
      <c r="C94" s="42"/>
      <c r="D94" s="43">
        <v>6531</v>
      </c>
      <c r="E94" s="43"/>
      <c r="F94" s="42"/>
      <c r="G94" s="44" t="s">
        <v>101</v>
      </c>
      <c r="H94" s="45">
        <f>H95</f>
        <v>20000</v>
      </c>
      <c r="I94" s="45">
        <f>I95</f>
        <v>-13000</v>
      </c>
      <c r="J94" s="45">
        <f>J95</f>
        <v>7000</v>
      </c>
    </row>
    <row r="95" spans="1:10" x14ac:dyDescent="0.2">
      <c r="A95" s="46"/>
      <c r="B95" s="47"/>
      <c r="C95" s="53"/>
      <c r="D95" s="47"/>
      <c r="E95" s="47"/>
      <c r="F95" s="46">
        <v>65311</v>
      </c>
      <c r="G95" s="48" t="s">
        <v>101</v>
      </c>
      <c r="H95" s="49">
        <v>20000</v>
      </c>
      <c r="I95" s="49">
        <f>J95-H95</f>
        <v>-13000</v>
      </c>
      <c r="J95" s="49">
        <v>7000</v>
      </c>
    </row>
    <row r="96" spans="1:10" x14ac:dyDescent="0.2">
      <c r="A96" s="54"/>
      <c r="B96" s="55"/>
      <c r="C96" s="56"/>
      <c r="D96" s="43">
        <v>6532</v>
      </c>
      <c r="E96" s="43"/>
      <c r="F96" s="54"/>
      <c r="G96" s="44" t="s">
        <v>102</v>
      </c>
      <c r="H96" s="57">
        <f>H97</f>
        <v>60000</v>
      </c>
      <c r="I96" s="57">
        <f>J97-H97</f>
        <v>55000</v>
      </c>
      <c r="J96" s="57">
        <f>J97</f>
        <v>115000</v>
      </c>
    </row>
    <row r="97" spans="1:10" x14ac:dyDescent="0.2">
      <c r="A97" s="46"/>
      <c r="B97" s="47"/>
      <c r="C97" s="53"/>
      <c r="D97" s="47"/>
      <c r="E97" s="47"/>
      <c r="F97" s="46">
        <v>65321</v>
      </c>
      <c r="G97" s="48" t="s">
        <v>102</v>
      </c>
      <c r="H97" s="49">
        <v>60000</v>
      </c>
      <c r="I97" s="49">
        <f>J97-H97</f>
        <v>55000</v>
      </c>
      <c r="J97" s="49">
        <v>115000</v>
      </c>
    </row>
    <row r="98" spans="1:10" ht="25.5" x14ac:dyDescent="0.2">
      <c r="A98" s="35"/>
      <c r="B98" s="36">
        <v>66</v>
      </c>
      <c r="C98" s="35"/>
      <c r="D98" s="36"/>
      <c r="E98" s="36"/>
      <c r="F98" s="35"/>
      <c r="G98" s="52" t="s">
        <v>103</v>
      </c>
      <c r="H98" s="37">
        <f t="shared" ref="H98:J100" si="4">H99</f>
        <v>0</v>
      </c>
      <c r="I98" s="37">
        <f t="shared" si="4"/>
        <v>0</v>
      </c>
      <c r="J98" s="37">
        <f t="shared" si="4"/>
        <v>0</v>
      </c>
    </row>
    <row r="99" spans="1:10" x14ac:dyDescent="0.2">
      <c r="A99" s="38"/>
      <c r="B99" s="39"/>
      <c r="C99" s="38">
        <v>663</v>
      </c>
      <c r="D99" s="39"/>
      <c r="E99" s="40">
        <v>61</v>
      </c>
      <c r="F99" s="38"/>
      <c r="G99" s="39" t="s">
        <v>104</v>
      </c>
      <c r="H99" s="41">
        <f t="shared" si="4"/>
        <v>0</v>
      </c>
      <c r="I99" s="41">
        <f t="shared" si="4"/>
        <v>0</v>
      </c>
      <c r="J99" s="41">
        <f t="shared" si="4"/>
        <v>0</v>
      </c>
    </row>
    <row r="100" spans="1:10" x14ac:dyDescent="0.2">
      <c r="A100" s="42"/>
      <c r="B100" s="43"/>
      <c r="C100" s="42"/>
      <c r="D100" s="43">
        <v>6631</v>
      </c>
      <c r="E100" s="43"/>
      <c r="F100" s="42"/>
      <c r="G100" s="44" t="s">
        <v>105</v>
      </c>
      <c r="H100" s="45">
        <f t="shared" si="4"/>
        <v>0</v>
      </c>
      <c r="I100" s="45">
        <f t="shared" si="4"/>
        <v>0</v>
      </c>
      <c r="J100" s="45">
        <f t="shared" si="4"/>
        <v>0</v>
      </c>
    </row>
    <row r="101" spans="1:10" x14ac:dyDescent="0.2">
      <c r="A101" s="46"/>
      <c r="B101" s="47"/>
      <c r="C101" s="46"/>
      <c r="D101" s="47"/>
      <c r="E101" s="47"/>
      <c r="F101" s="46">
        <v>66314</v>
      </c>
      <c r="G101" s="48" t="s">
        <v>106</v>
      </c>
      <c r="H101" s="49">
        <v>0</v>
      </c>
      <c r="I101" s="49">
        <f>J101-H101</f>
        <v>0</v>
      </c>
      <c r="J101" s="49">
        <v>0</v>
      </c>
    </row>
    <row r="102" spans="1:10" x14ac:dyDescent="0.2">
      <c r="A102" s="35"/>
      <c r="B102" s="36">
        <v>67</v>
      </c>
      <c r="C102" s="35"/>
      <c r="D102" s="36"/>
      <c r="E102" s="36"/>
      <c r="F102" s="35"/>
      <c r="G102" s="52" t="s">
        <v>107</v>
      </c>
      <c r="H102" s="37">
        <f t="shared" ref="H102:J104" si="5">H103</f>
        <v>0</v>
      </c>
      <c r="I102" s="37">
        <f t="shared" si="5"/>
        <v>0</v>
      </c>
      <c r="J102" s="37">
        <f t="shared" si="5"/>
        <v>0</v>
      </c>
    </row>
    <row r="103" spans="1:10" ht="38.25" x14ac:dyDescent="0.2">
      <c r="A103" s="38"/>
      <c r="B103" s="39"/>
      <c r="C103" s="38">
        <v>671</v>
      </c>
      <c r="D103" s="39"/>
      <c r="E103" s="39"/>
      <c r="F103" s="38"/>
      <c r="G103" s="58" t="s">
        <v>108</v>
      </c>
      <c r="H103" s="41">
        <f t="shared" si="5"/>
        <v>0</v>
      </c>
      <c r="I103" s="41">
        <f t="shared" si="5"/>
        <v>0</v>
      </c>
      <c r="J103" s="41">
        <f t="shared" si="5"/>
        <v>0</v>
      </c>
    </row>
    <row r="104" spans="1:10" ht="25.5" x14ac:dyDescent="0.2">
      <c r="A104" s="42"/>
      <c r="B104" s="43"/>
      <c r="C104" s="42"/>
      <c r="D104" s="43">
        <v>6712</v>
      </c>
      <c r="E104" s="43"/>
      <c r="F104" s="42"/>
      <c r="G104" s="59" t="s">
        <v>109</v>
      </c>
      <c r="H104" s="45">
        <f t="shared" si="5"/>
        <v>0</v>
      </c>
      <c r="I104" s="45">
        <f t="shared" si="5"/>
        <v>0</v>
      </c>
      <c r="J104" s="45">
        <f t="shared" si="5"/>
        <v>0</v>
      </c>
    </row>
    <row r="105" spans="1:10" ht="25.5" x14ac:dyDescent="0.2">
      <c r="A105" s="46"/>
      <c r="B105" s="47"/>
      <c r="C105" s="46"/>
      <c r="D105" s="47"/>
      <c r="E105" s="47"/>
      <c r="F105" s="46">
        <v>671210</v>
      </c>
      <c r="G105" s="50" t="s">
        <v>110</v>
      </c>
      <c r="H105" s="49">
        <v>0</v>
      </c>
      <c r="I105" s="49">
        <f>J105-H105</f>
        <v>0</v>
      </c>
      <c r="J105" s="49">
        <v>0</v>
      </c>
    </row>
    <row r="106" spans="1:10" x14ac:dyDescent="0.2">
      <c r="A106" s="35"/>
      <c r="B106" s="36">
        <v>68</v>
      </c>
      <c r="C106" s="35"/>
      <c r="D106" s="36"/>
      <c r="E106" s="36"/>
      <c r="F106" s="35"/>
      <c r="G106" s="52" t="s">
        <v>111</v>
      </c>
      <c r="H106" s="37">
        <f t="shared" ref="H106:J107" si="6">H107</f>
        <v>0</v>
      </c>
      <c r="I106" s="37">
        <f t="shared" si="6"/>
        <v>0</v>
      </c>
      <c r="J106" s="37">
        <f t="shared" si="6"/>
        <v>0</v>
      </c>
    </row>
    <row r="107" spans="1:10" x14ac:dyDescent="0.2">
      <c r="A107" s="38"/>
      <c r="B107" s="39"/>
      <c r="C107" s="38">
        <v>683</v>
      </c>
      <c r="D107" s="39"/>
      <c r="E107" s="39"/>
      <c r="F107" s="38"/>
      <c r="G107" s="58" t="s">
        <v>111</v>
      </c>
      <c r="H107" s="41">
        <f t="shared" si="6"/>
        <v>0</v>
      </c>
      <c r="I107" s="41">
        <f t="shared" si="6"/>
        <v>0</v>
      </c>
      <c r="J107" s="41">
        <f t="shared" si="6"/>
        <v>0</v>
      </c>
    </row>
    <row r="108" spans="1:10" x14ac:dyDescent="0.2">
      <c r="A108" s="42"/>
      <c r="B108" s="43"/>
      <c r="C108" s="42"/>
      <c r="D108" s="43">
        <v>6831</v>
      </c>
      <c r="E108" s="43"/>
      <c r="F108" s="42"/>
      <c r="G108" s="51" t="s">
        <v>111</v>
      </c>
      <c r="H108" s="45">
        <f>SUM(H109)</f>
        <v>0</v>
      </c>
      <c r="I108" s="45">
        <f>SUM(I109)</f>
        <v>0</v>
      </c>
      <c r="J108" s="45">
        <f>SUM(J109)</f>
        <v>0</v>
      </c>
    </row>
    <row r="109" spans="1:10" x14ac:dyDescent="0.2">
      <c r="A109" s="46"/>
      <c r="B109" s="47"/>
      <c r="C109" s="46"/>
      <c r="D109" s="47"/>
      <c r="E109" s="47"/>
      <c r="F109" s="46">
        <v>68311</v>
      </c>
      <c r="G109" s="50" t="s">
        <v>111</v>
      </c>
      <c r="H109" s="49">
        <v>0</v>
      </c>
      <c r="I109" s="49">
        <f>J109-H109</f>
        <v>0</v>
      </c>
      <c r="J109" s="49">
        <v>0</v>
      </c>
    </row>
    <row r="110" spans="1:10" x14ac:dyDescent="0.2">
      <c r="A110" s="31">
        <v>7</v>
      </c>
      <c r="B110" s="32">
        <v>7</v>
      </c>
      <c r="C110" s="31"/>
      <c r="D110" s="32"/>
      <c r="E110" s="32"/>
      <c r="F110" s="31"/>
      <c r="G110" s="32" t="s">
        <v>9</v>
      </c>
      <c r="H110" s="33">
        <f>H111+H115</f>
        <v>7000</v>
      </c>
      <c r="I110" s="33">
        <f>I111+I115</f>
        <v>0</v>
      </c>
      <c r="J110" s="33">
        <f>J111+J115</f>
        <v>7000</v>
      </c>
    </row>
    <row r="111" spans="1:10" ht="25.5" x14ac:dyDescent="0.2">
      <c r="A111" s="35"/>
      <c r="B111" s="36">
        <v>71</v>
      </c>
      <c r="C111" s="35"/>
      <c r="D111" s="36"/>
      <c r="E111" s="36"/>
      <c r="F111" s="35"/>
      <c r="G111" s="52" t="s">
        <v>112</v>
      </c>
      <c r="H111" s="37">
        <f t="shared" ref="H111:J113" si="7">H112</f>
        <v>0</v>
      </c>
      <c r="I111" s="37">
        <f t="shared" si="7"/>
        <v>0</v>
      </c>
      <c r="J111" s="37">
        <f t="shared" si="7"/>
        <v>0</v>
      </c>
    </row>
    <row r="112" spans="1:10" x14ac:dyDescent="0.2">
      <c r="A112" s="38"/>
      <c r="B112" s="39"/>
      <c r="C112" s="38">
        <v>711</v>
      </c>
      <c r="D112" s="39"/>
      <c r="E112" s="40">
        <v>71</v>
      </c>
      <c r="F112" s="38"/>
      <c r="G112" s="39" t="s">
        <v>113</v>
      </c>
      <c r="H112" s="41">
        <f t="shared" si="7"/>
        <v>0</v>
      </c>
      <c r="I112" s="41">
        <f t="shared" si="7"/>
        <v>0</v>
      </c>
      <c r="J112" s="41">
        <f t="shared" si="7"/>
        <v>0</v>
      </c>
    </row>
    <row r="113" spans="1:10" x14ac:dyDescent="0.2">
      <c r="A113" s="42"/>
      <c r="B113" s="43"/>
      <c r="C113" s="42"/>
      <c r="D113" s="43">
        <v>7111</v>
      </c>
      <c r="E113" s="43"/>
      <c r="F113" s="42"/>
      <c r="G113" s="44" t="s">
        <v>114</v>
      </c>
      <c r="H113" s="45">
        <f t="shared" si="7"/>
        <v>0</v>
      </c>
      <c r="I113" s="45">
        <f t="shared" si="7"/>
        <v>0</v>
      </c>
      <c r="J113" s="45">
        <f t="shared" si="7"/>
        <v>0</v>
      </c>
    </row>
    <row r="114" spans="1:10" x14ac:dyDescent="0.2">
      <c r="A114" s="46"/>
      <c r="B114" s="47"/>
      <c r="C114" s="46"/>
      <c r="D114" s="47"/>
      <c r="E114" s="47"/>
      <c r="F114" s="46">
        <v>71119</v>
      </c>
      <c r="G114" s="48" t="s">
        <v>115</v>
      </c>
      <c r="H114" s="49">
        <v>0</v>
      </c>
      <c r="I114" s="49">
        <f>J114-H114</f>
        <v>0</v>
      </c>
      <c r="J114" s="49">
        <v>0</v>
      </c>
    </row>
    <row r="115" spans="1:10" x14ac:dyDescent="0.2">
      <c r="A115" s="35"/>
      <c r="B115" s="36">
        <v>72</v>
      </c>
      <c r="C115" s="35"/>
      <c r="D115" s="36"/>
      <c r="E115" s="60">
        <v>71</v>
      </c>
      <c r="F115" s="35"/>
      <c r="G115" s="36" t="s">
        <v>116</v>
      </c>
      <c r="H115" s="37">
        <f t="shared" ref="H115:J116" si="8">H116</f>
        <v>7000</v>
      </c>
      <c r="I115" s="37">
        <f t="shared" si="8"/>
        <v>0</v>
      </c>
      <c r="J115" s="37">
        <f t="shared" si="8"/>
        <v>7000</v>
      </c>
    </row>
    <row r="116" spans="1:10" x14ac:dyDescent="0.2">
      <c r="A116" s="38"/>
      <c r="B116" s="39"/>
      <c r="C116" s="38">
        <v>721</v>
      </c>
      <c r="D116" s="39"/>
      <c r="E116" s="39"/>
      <c r="F116" s="38"/>
      <c r="G116" s="39" t="s">
        <v>117</v>
      </c>
      <c r="H116" s="41">
        <f t="shared" si="8"/>
        <v>7000</v>
      </c>
      <c r="I116" s="41">
        <f t="shared" si="8"/>
        <v>0</v>
      </c>
      <c r="J116" s="41">
        <f t="shared" si="8"/>
        <v>7000</v>
      </c>
    </row>
    <row r="117" spans="1:10" x14ac:dyDescent="0.2">
      <c r="A117" s="42"/>
      <c r="B117" s="43"/>
      <c r="C117" s="42"/>
      <c r="D117" s="43">
        <v>7211</v>
      </c>
      <c r="E117" s="43"/>
      <c r="F117" s="42"/>
      <c r="G117" s="44" t="s">
        <v>118</v>
      </c>
      <c r="H117" s="45">
        <f>SUM(H118:H118)</f>
        <v>7000</v>
      </c>
      <c r="I117" s="45">
        <f>SUM(I118:I118)</f>
        <v>0</v>
      </c>
      <c r="J117" s="45">
        <f>J118</f>
        <v>7000</v>
      </c>
    </row>
    <row r="118" spans="1:10" x14ac:dyDescent="0.2">
      <c r="A118" s="46"/>
      <c r="B118" s="47"/>
      <c r="C118" s="46"/>
      <c r="D118" s="47"/>
      <c r="E118" s="47"/>
      <c r="F118" s="46">
        <v>721190</v>
      </c>
      <c r="G118" s="48" t="s">
        <v>119</v>
      </c>
      <c r="H118" s="49">
        <v>7000</v>
      </c>
      <c r="I118" s="49">
        <f>J118-H118</f>
        <v>0</v>
      </c>
      <c r="J118" s="49">
        <v>7000</v>
      </c>
    </row>
    <row r="119" spans="1:10" x14ac:dyDescent="0.2">
      <c r="A119" s="61" t="s">
        <v>120</v>
      </c>
      <c r="B119" s="61"/>
      <c r="C119" s="61"/>
      <c r="D119" s="61"/>
      <c r="E119" s="61"/>
      <c r="F119" s="61"/>
      <c r="G119" s="61"/>
      <c r="H119" s="62">
        <f>H8+H110</f>
        <v>13475500</v>
      </c>
      <c r="I119" s="62">
        <f>I8+I110</f>
        <v>-2814900</v>
      </c>
      <c r="J119" s="62">
        <f>J8+J110</f>
        <v>10660600</v>
      </c>
    </row>
    <row r="120" spans="1:10" x14ac:dyDescent="0.2">
      <c r="A120" s="31">
        <v>3</v>
      </c>
      <c r="B120" s="32">
        <v>3</v>
      </c>
      <c r="C120" s="31"/>
      <c r="D120" s="32"/>
      <c r="E120" s="32"/>
      <c r="F120" s="31"/>
      <c r="G120" s="32" t="s">
        <v>121</v>
      </c>
      <c r="H120" s="33">
        <f>H121+H135+H235+H249+H255+H273+H286</f>
        <v>4290500</v>
      </c>
      <c r="I120" s="33">
        <f>I121+I135+I235+I249+I255+I273+I286</f>
        <v>1401270</v>
      </c>
      <c r="J120" s="33">
        <f>J121+J135+J235+J249+J255+J273+J286</f>
        <v>5691770</v>
      </c>
    </row>
    <row r="121" spans="1:10" x14ac:dyDescent="0.2">
      <c r="A121" s="35"/>
      <c r="B121" s="36">
        <v>31</v>
      </c>
      <c r="C121" s="35"/>
      <c r="D121" s="36"/>
      <c r="E121" s="36"/>
      <c r="F121" s="35"/>
      <c r="G121" s="36" t="s">
        <v>122</v>
      </c>
      <c r="H121" s="37">
        <f>H122+H128+H126</f>
        <v>379800</v>
      </c>
      <c r="I121" s="37">
        <f>I122+I128+I126</f>
        <v>-104800</v>
      </c>
      <c r="J121" s="37">
        <f>J122+J128+J126</f>
        <v>275000</v>
      </c>
    </row>
    <row r="122" spans="1:10" x14ac:dyDescent="0.2">
      <c r="A122" s="38"/>
      <c r="B122" s="39"/>
      <c r="C122" s="38">
        <v>311</v>
      </c>
      <c r="D122" s="39"/>
      <c r="E122" s="40">
        <v>11</v>
      </c>
      <c r="F122" s="38"/>
      <c r="G122" s="39" t="s">
        <v>123</v>
      </c>
      <c r="H122" s="41">
        <f>H123</f>
        <v>315500</v>
      </c>
      <c r="I122" s="41">
        <f>I123</f>
        <v>-78500</v>
      </c>
      <c r="J122" s="41">
        <f>J123</f>
        <v>237000</v>
      </c>
    </row>
    <row r="123" spans="1:10" x14ac:dyDescent="0.2">
      <c r="A123" s="42"/>
      <c r="B123" s="43"/>
      <c r="C123" s="42"/>
      <c r="D123" s="43">
        <v>3111</v>
      </c>
      <c r="E123" s="43"/>
      <c r="F123" s="42"/>
      <c r="G123" s="42" t="s">
        <v>124</v>
      </c>
      <c r="H123" s="45">
        <f>SUM(H124:H125)</f>
        <v>315500</v>
      </c>
      <c r="I123" s="45">
        <f>SUM(I124:I125)</f>
        <v>-78500</v>
      </c>
      <c r="J123" s="45">
        <f>SUM(J124:J125)</f>
        <v>237000</v>
      </c>
    </row>
    <row r="124" spans="1:10" x14ac:dyDescent="0.2">
      <c r="A124" s="46"/>
      <c r="B124" s="47"/>
      <c r="C124" s="46"/>
      <c r="D124" s="47"/>
      <c r="E124" s="47"/>
      <c r="F124" s="46">
        <v>311110</v>
      </c>
      <c r="G124" s="48" t="s">
        <v>125</v>
      </c>
      <c r="H124" s="49">
        <v>215000</v>
      </c>
      <c r="I124" s="49">
        <f>J124-H124</f>
        <v>22000</v>
      </c>
      <c r="J124" s="49">
        <v>237000</v>
      </c>
    </row>
    <row r="125" spans="1:10" x14ac:dyDescent="0.2">
      <c r="A125" s="46"/>
      <c r="B125" s="47"/>
      <c r="C125" s="46"/>
      <c r="D125" s="47"/>
      <c r="E125" s="47"/>
      <c r="F125" s="46">
        <v>311111</v>
      </c>
      <c r="G125" s="48" t="s">
        <v>126</v>
      </c>
      <c r="H125" s="49">
        <v>100500</v>
      </c>
      <c r="I125" s="49">
        <f>J125-H125</f>
        <v>-100500</v>
      </c>
      <c r="J125" s="49">
        <v>0</v>
      </c>
    </row>
    <row r="126" spans="1:10" x14ac:dyDescent="0.2">
      <c r="A126" s="38"/>
      <c r="B126" s="39"/>
      <c r="C126" s="38">
        <v>312</v>
      </c>
      <c r="D126" s="39"/>
      <c r="E126" s="40">
        <v>11</v>
      </c>
      <c r="F126" s="38"/>
      <c r="G126" s="39" t="s">
        <v>127</v>
      </c>
      <c r="H126" s="41">
        <f>H127</f>
        <v>0</v>
      </c>
      <c r="I126" s="41">
        <f>I127</f>
        <v>0</v>
      </c>
      <c r="J126" s="41">
        <f>J127</f>
        <v>0</v>
      </c>
    </row>
    <row r="127" spans="1:10" x14ac:dyDescent="0.2">
      <c r="A127" s="42"/>
      <c r="B127" s="43"/>
      <c r="C127" s="42"/>
      <c r="D127" s="43">
        <v>3121</v>
      </c>
      <c r="E127" s="43"/>
      <c r="F127" s="42"/>
      <c r="G127" s="42" t="s">
        <v>127</v>
      </c>
      <c r="H127" s="45">
        <v>0</v>
      </c>
      <c r="I127" s="45">
        <v>0</v>
      </c>
      <c r="J127" s="45">
        <v>0</v>
      </c>
    </row>
    <row r="128" spans="1:10" x14ac:dyDescent="0.2">
      <c r="A128" s="38"/>
      <c r="B128" s="39"/>
      <c r="C128" s="38">
        <v>313</v>
      </c>
      <c r="D128" s="39"/>
      <c r="E128" s="40">
        <v>11</v>
      </c>
      <c r="F128" s="38"/>
      <c r="G128" s="39" t="s">
        <v>128</v>
      </c>
      <c r="H128" s="41">
        <f>H129+H132</f>
        <v>64300</v>
      </c>
      <c r="I128" s="41">
        <f>I129+I132</f>
        <v>-26300</v>
      </c>
      <c r="J128" s="41">
        <f>J129+J132</f>
        <v>38000</v>
      </c>
    </row>
    <row r="129" spans="1:10" x14ac:dyDescent="0.2">
      <c r="A129" s="42"/>
      <c r="B129" s="43"/>
      <c r="C129" s="42"/>
      <c r="D129" s="43">
        <v>3132</v>
      </c>
      <c r="E129" s="43"/>
      <c r="F129" s="42"/>
      <c r="G129" s="44" t="s">
        <v>129</v>
      </c>
      <c r="H129" s="45">
        <f>H130+H131</f>
        <v>54500</v>
      </c>
      <c r="I129" s="45">
        <f>SUM(I130:I131)</f>
        <v>-16500</v>
      </c>
      <c r="J129" s="45">
        <f>J130+J131</f>
        <v>38000</v>
      </c>
    </row>
    <row r="130" spans="1:10" x14ac:dyDescent="0.2">
      <c r="A130" s="46"/>
      <c r="B130" s="47"/>
      <c r="C130" s="46"/>
      <c r="D130" s="47"/>
      <c r="E130" s="47"/>
      <c r="F130" s="46">
        <v>313210</v>
      </c>
      <c r="G130" s="48" t="s">
        <v>130</v>
      </c>
      <c r="H130" s="49">
        <v>32000</v>
      </c>
      <c r="I130" s="49">
        <f>J130-H130</f>
        <v>6000</v>
      </c>
      <c r="J130" s="49">
        <v>38000</v>
      </c>
    </row>
    <row r="131" spans="1:10" x14ac:dyDescent="0.2">
      <c r="A131" s="46"/>
      <c r="B131" s="47"/>
      <c r="C131" s="46"/>
      <c r="D131" s="47"/>
      <c r="E131" s="47"/>
      <c r="F131" s="46">
        <v>313211</v>
      </c>
      <c r="G131" s="48" t="s">
        <v>131</v>
      </c>
      <c r="H131" s="49">
        <v>22500</v>
      </c>
      <c r="I131" s="49">
        <f>J131-H131</f>
        <v>-22500</v>
      </c>
      <c r="J131" s="49">
        <v>0</v>
      </c>
    </row>
    <row r="132" spans="1:10" ht="25.5" x14ac:dyDescent="0.2">
      <c r="A132" s="42"/>
      <c r="B132" s="43"/>
      <c r="C132" s="42"/>
      <c r="D132" s="43">
        <v>3133</v>
      </c>
      <c r="E132" s="43"/>
      <c r="F132" s="42"/>
      <c r="G132" s="51" t="s">
        <v>132</v>
      </c>
      <c r="H132" s="45">
        <f>H133+H134</f>
        <v>9800</v>
      </c>
      <c r="I132" s="45">
        <f>SUM(I133:I134)</f>
        <v>-9800</v>
      </c>
      <c r="J132" s="45">
        <f>J133+J134</f>
        <v>0</v>
      </c>
    </row>
    <row r="133" spans="1:10" x14ac:dyDescent="0.2">
      <c r="A133" s="46"/>
      <c r="B133" s="47"/>
      <c r="C133" s="46"/>
      <c r="D133" s="47"/>
      <c r="E133" s="47"/>
      <c r="F133" s="46">
        <v>313310</v>
      </c>
      <c r="G133" s="48" t="s">
        <v>523</v>
      </c>
      <c r="H133" s="49">
        <v>6000</v>
      </c>
      <c r="I133" s="49">
        <f>J133-H133</f>
        <v>-6000</v>
      </c>
      <c r="J133" s="49">
        <v>0</v>
      </c>
    </row>
    <row r="134" spans="1:10" x14ac:dyDescent="0.2">
      <c r="A134" s="46"/>
      <c r="B134" s="47"/>
      <c r="C134" s="46"/>
      <c r="D134" s="47"/>
      <c r="E134" s="47"/>
      <c r="F134" s="46">
        <v>313311</v>
      </c>
      <c r="G134" s="48" t="s">
        <v>524</v>
      </c>
      <c r="H134" s="49">
        <v>3800</v>
      </c>
      <c r="I134" s="49">
        <f>J134-H134</f>
        <v>-3800</v>
      </c>
      <c r="J134" s="49">
        <v>0</v>
      </c>
    </row>
    <row r="135" spans="1:10" x14ac:dyDescent="0.2">
      <c r="A135" s="35"/>
      <c r="B135" s="36">
        <v>32</v>
      </c>
      <c r="C135" s="35"/>
      <c r="D135" s="36"/>
      <c r="E135" s="36"/>
      <c r="F135" s="35"/>
      <c r="G135" s="36" t="s">
        <v>135</v>
      </c>
      <c r="H135" s="37">
        <f>H136+H147+H161+H216+H219</f>
        <v>2098200</v>
      </c>
      <c r="I135" s="37">
        <f>I136+I147+I161+I216+I219</f>
        <v>1122650</v>
      </c>
      <c r="J135" s="37">
        <f>J136+J147+J161+J216+J219</f>
        <v>3220850</v>
      </c>
    </row>
    <row r="136" spans="1:10" x14ac:dyDescent="0.2">
      <c r="A136" s="38"/>
      <c r="B136" s="39"/>
      <c r="C136" s="38">
        <v>321</v>
      </c>
      <c r="D136" s="39"/>
      <c r="E136" s="40">
        <v>11</v>
      </c>
      <c r="F136" s="38"/>
      <c r="G136" s="39" t="s">
        <v>136</v>
      </c>
      <c r="H136" s="41">
        <f>H137+H141+H144</f>
        <v>21200</v>
      </c>
      <c r="I136" s="41">
        <f>I137+I141+I144</f>
        <v>-9200</v>
      </c>
      <c r="J136" s="41">
        <f>J137+J141+J144</f>
        <v>12000</v>
      </c>
    </row>
    <row r="137" spans="1:10" x14ac:dyDescent="0.2">
      <c r="A137" s="42"/>
      <c r="B137" s="43"/>
      <c r="C137" s="42"/>
      <c r="D137" s="43">
        <v>3211</v>
      </c>
      <c r="E137" s="43"/>
      <c r="F137" s="42"/>
      <c r="G137" s="44" t="s">
        <v>136</v>
      </c>
      <c r="H137" s="45">
        <f>SUM(H138:H140)</f>
        <v>2000</v>
      </c>
      <c r="I137" s="45">
        <f>SUM(I138:I140)</f>
        <v>-2000</v>
      </c>
      <c r="J137" s="45">
        <f>SUM(J138:J140)</f>
        <v>0</v>
      </c>
    </row>
    <row r="138" spans="1:10" x14ac:dyDescent="0.2">
      <c r="A138" s="46"/>
      <c r="B138" s="47"/>
      <c r="C138" s="46"/>
      <c r="D138" s="47"/>
      <c r="E138" s="47"/>
      <c r="F138" s="46">
        <v>321110</v>
      </c>
      <c r="G138" s="48" t="s">
        <v>137</v>
      </c>
      <c r="H138" s="49">
        <v>500</v>
      </c>
      <c r="I138" s="49">
        <f>J138-H138</f>
        <v>-500</v>
      </c>
      <c r="J138" s="49">
        <v>0</v>
      </c>
    </row>
    <row r="139" spans="1:10" x14ac:dyDescent="0.2">
      <c r="A139" s="46"/>
      <c r="B139" s="47"/>
      <c r="C139" s="46"/>
      <c r="D139" s="47"/>
      <c r="E139" s="47"/>
      <c r="F139" s="46">
        <v>321150</v>
      </c>
      <c r="G139" s="48" t="s">
        <v>138</v>
      </c>
      <c r="H139" s="49">
        <v>1000</v>
      </c>
      <c r="I139" s="49">
        <f>J139-H139</f>
        <v>-1000</v>
      </c>
      <c r="J139" s="49">
        <v>0</v>
      </c>
    </row>
    <row r="140" spans="1:10" x14ac:dyDescent="0.2">
      <c r="A140" s="46"/>
      <c r="B140" s="47"/>
      <c r="C140" s="46"/>
      <c r="D140" s="47"/>
      <c r="E140" s="47"/>
      <c r="F140" s="46">
        <v>321190</v>
      </c>
      <c r="G140" s="48" t="s">
        <v>139</v>
      </c>
      <c r="H140" s="49">
        <v>500</v>
      </c>
      <c r="I140" s="49">
        <f>J140-H140</f>
        <v>-500</v>
      </c>
      <c r="J140" s="49">
        <v>0</v>
      </c>
    </row>
    <row r="141" spans="1:10" ht="25.5" x14ac:dyDescent="0.2">
      <c r="A141" s="42"/>
      <c r="B141" s="43"/>
      <c r="C141" s="42"/>
      <c r="D141" s="43">
        <v>3212</v>
      </c>
      <c r="E141" s="43"/>
      <c r="F141" s="42"/>
      <c r="G141" s="51" t="s">
        <v>140</v>
      </c>
      <c r="H141" s="45">
        <f>H142+H143</f>
        <v>15000</v>
      </c>
      <c r="I141" s="45">
        <f>SUM(I142:I143)</f>
        <v>-3000</v>
      </c>
      <c r="J141" s="45">
        <f>J142+J143</f>
        <v>12000</v>
      </c>
    </row>
    <row r="142" spans="1:10" x14ac:dyDescent="0.2">
      <c r="A142" s="46"/>
      <c r="B142" s="47"/>
      <c r="C142" s="46"/>
      <c r="D142" s="47"/>
      <c r="E142" s="47"/>
      <c r="F142" s="46">
        <v>321210</v>
      </c>
      <c r="G142" s="48" t="s">
        <v>141</v>
      </c>
      <c r="H142" s="49">
        <v>12000</v>
      </c>
      <c r="I142" s="49">
        <f>J142-H142</f>
        <v>0</v>
      </c>
      <c r="J142" s="49">
        <v>12000</v>
      </c>
    </row>
    <row r="143" spans="1:10" x14ac:dyDescent="0.2">
      <c r="A143" s="46"/>
      <c r="B143" s="47"/>
      <c r="C143" s="46"/>
      <c r="D143" s="47"/>
      <c r="E143" s="47"/>
      <c r="F143" s="46">
        <v>321211</v>
      </c>
      <c r="G143" s="48" t="s">
        <v>142</v>
      </c>
      <c r="H143" s="49">
        <v>3000</v>
      </c>
      <c r="I143" s="49">
        <f>J143-H143</f>
        <v>-3000</v>
      </c>
      <c r="J143" s="49">
        <v>0</v>
      </c>
    </row>
    <row r="144" spans="1:10" x14ac:dyDescent="0.2">
      <c r="A144" s="42"/>
      <c r="B144" s="43"/>
      <c r="C144" s="42"/>
      <c r="D144" s="43">
        <v>3213</v>
      </c>
      <c r="E144" s="43"/>
      <c r="F144" s="42"/>
      <c r="G144" s="44" t="s">
        <v>143</v>
      </c>
      <c r="H144" s="45">
        <f>H145+H146</f>
        <v>4200</v>
      </c>
      <c r="I144" s="45">
        <f>SUM(I145,I146)</f>
        <v>-4200</v>
      </c>
      <c r="J144" s="45">
        <f>J145+J146</f>
        <v>0</v>
      </c>
    </row>
    <row r="145" spans="1:10" x14ac:dyDescent="0.2">
      <c r="A145" s="46"/>
      <c r="B145" s="47"/>
      <c r="C145" s="46"/>
      <c r="D145" s="47"/>
      <c r="E145" s="47"/>
      <c r="F145" s="46">
        <v>321310</v>
      </c>
      <c r="G145" s="48" t="s">
        <v>144</v>
      </c>
      <c r="H145" s="49">
        <v>3000</v>
      </c>
      <c r="I145" s="49">
        <f>J145-H145</f>
        <v>-3000</v>
      </c>
      <c r="J145" s="49">
        <v>0</v>
      </c>
    </row>
    <row r="146" spans="1:10" x14ac:dyDescent="0.2">
      <c r="A146" s="46"/>
      <c r="B146" s="47"/>
      <c r="C146" s="46"/>
      <c r="D146" s="47"/>
      <c r="E146" s="47"/>
      <c r="F146" s="46">
        <v>321320</v>
      </c>
      <c r="G146" s="48" t="s">
        <v>145</v>
      </c>
      <c r="H146" s="49">
        <v>1200</v>
      </c>
      <c r="I146" s="49">
        <f>J146-H146</f>
        <v>-1200</v>
      </c>
      <c r="J146" s="49">
        <v>0</v>
      </c>
    </row>
    <row r="147" spans="1:10" x14ac:dyDescent="0.2">
      <c r="A147" s="38"/>
      <c r="B147" s="39"/>
      <c r="C147" s="38">
        <v>322</v>
      </c>
      <c r="D147" s="39"/>
      <c r="E147" s="40">
        <v>11</v>
      </c>
      <c r="F147" s="38"/>
      <c r="G147" s="39" t="s">
        <v>146</v>
      </c>
      <c r="H147" s="41">
        <f>H148+H153+H159</f>
        <v>167000</v>
      </c>
      <c r="I147" s="41">
        <f>I148+I153+I159</f>
        <v>-750</v>
      </c>
      <c r="J147" s="41">
        <f>J148+J153+J159</f>
        <v>166250</v>
      </c>
    </row>
    <row r="148" spans="1:10" x14ac:dyDescent="0.2">
      <c r="A148" s="42"/>
      <c r="B148" s="43"/>
      <c r="C148" s="42"/>
      <c r="D148" s="43">
        <v>3221</v>
      </c>
      <c r="E148" s="43"/>
      <c r="F148" s="42"/>
      <c r="G148" s="44" t="s">
        <v>147</v>
      </c>
      <c r="H148" s="45">
        <f>SUM(H149:H152)</f>
        <v>16000</v>
      </c>
      <c r="I148" s="45">
        <f>SUM(I149:I152)</f>
        <v>750</v>
      </c>
      <c r="J148" s="45">
        <f>SUM(J149:J152)</f>
        <v>16750</v>
      </c>
    </row>
    <row r="149" spans="1:10" x14ac:dyDescent="0.2">
      <c r="A149" s="46"/>
      <c r="B149" s="47"/>
      <c r="C149" s="46"/>
      <c r="D149" s="47"/>
      <c r="E149" s="47"/>
      <c r="F149" s="46">
        <v>322110</v>
      </c>
      <c r="G149" s="48" t="s">
        <v>148</v>
      </c>
      <c r="H149" s="49">
        <v>10000</v>
      </c>
      <c r="I149" s="49">
        <f>J149-H149</f>
        <v>2650</v>
      </c>
      <c r="J149" s="49">
        <v>12650</v>
      </c>
    </row>
    <row r="150" spans="1:10" x14ac:dyDescent="0.2">
      <c r="A150" s="46"/>
      <c r="B150" s="47"/>
      <c r="C150" s="46"/>
      <c r="D150" s="47"/>
      <c r="E150" s="47"/>
      <c r="F150" s="46">
        <v>322120</v>
      </c>
      <c r="G150" s="48" t="s">
        <v>149</v>
      </c>
      <c r="H150" s="49">
        <v>2000</v>
      </c>
      <c r="I150" s="49">
        <f>J150-H150</f>
        <v>-1400</v>
      </c>
      <c r="J150" s="49">
        <v>600</v>
      </c>
    </row>
    <row r="151" spans="1:10" x14ac:dyDescent="0.2">
      <c r="A151" s="46"/>
      <c r="B151" s="47"/>
      <c r="C151" s="46"/>
      <c r="D151" s="47"/>
      <c r="E151" s="47"/>
      <c r="F151" s="46">
        <v>322140</v>
      </c>
      <c r="G151" s="48" t="s">
        <v>150</v>
      </c>
      <c r="H151" s="49">
        <v>3000</v>
      </c>
      <c r="I151" s="49">
        <f>J151-H151</f>
        <v>0</v>
      </c>
      <c r="J151" s="49">
        <v>3000</v>
      </c>
    </row>
    <row r="152" spans="1:10" ht="25.5" x14ac:dyDescent="0.2">
      <c r="A152" s="46"/>
      <c r="B152" s="47"/>
      <c r="C152" s="46"/>
      <c r="D152" s="47"/>
      <c r="E152" s="47"/>
      <c r="F152" s="46">
        <v>322190</v>
      </c>
      <c r="G152" s="50" t="s">
        <v>151</v>
      </c>
      <c r="H152" s="49">
        <v>1000</v>
      </c>
      <c r="I152" s="49">
        <f>J152-H152</f>
        <v>-500</v>
      </c>
      <c r="J152" s="49">
        <v>500</v>
      </c>
    </row>
    <row r="153" spans="1:10" x14ac:dyDescent="0.2">
      <c r="A153" s="42"/>
      <c r="B153" s="43"/>
      <c r="C153" s="42"/>
      <c r="D153" s="43">
        <v>3223</v>
      </c>
      <c r="E153" s="43"/>
      <c r="F153" s="42"/>
      <c r="G153" s="44" t="s">
        <v>152</v>
      </c>
      <c r="H153" s="45">
        <f>SUM(H154:H158)</f>
        <v>149500</v>
      </c>
      <c r="I153" s="45">
        <f>SUM(I154:I158)</f>
        <v>-500</v>
      </c>
      <c r="J153" s="45">
        <f>SUM(J154:J158)</f>
        <v>149000</v>
      </c>
    </row>
    <row r="154" spans="1:10" x14ac:dyDescent="0.2">
      <c r="A154" s="46"/>
      <c r="B154" s="47"/>
      <c r="C154" s="46"/>
      <c r="D154" s="47"/>
      <c r="E154" s="47"/>
      <c r="F154" s="46">
        <v>322310</v>
      </c>
      <c r="G154" s="48" t="s">
        <v>153</v>
      </c>
      <c r="H154" s="49">
        <v>18500</v>
      </c>
      <c r="I154" s="49">
        <f>J154-H154</f>
        <v>-5000</v>
      </c>
      <c r="J154" s="49">
        <v>13500</v>
      </c>
    </row>
    <row r="155" spans="1:10" x14ac:dyDescent="0.2">
      <c r="A155" s="46"/>
      <c r="B155" s="47"/>
      <c r="C155" s="46"/>
      <c r="D155" s="47"/>
      <c r="E155" s="47"/>
      <c r="F155" s="46">
        <v>322311</v>
      </c>
      <c r="G155" s="48" t="s">
        <v>154</v>
      </c>
      <c r="H155" s="49">
        <v>80000</v>
      </c>
      <c r="I155" s="49">
        <f>J155-H155</f>
        <v>0</v>
      </c>
      <c r="J155" s="49">
        <v>80000</v>
      </c>
    </row>
    <row r="156" spans="1:10" x14ac:dyDescent="0.2">
      <c r="A156" s="46"/>
      <c r="B156" s="47"/>
      <c r="C156" s="46"/>
      <c r="D156" s="47"/>
      <c r="E156" s="47"/>
      <c r="F156" s="46">
        <v>322312</v>
      </c>
      <c r="G156" s="48" t="s">
        <v>155</v>
      </c>
      <c r="H156" s="49">
        <v>30000</v>
      </c>
      <c r="I156" s="49">
        <f>J156-H156</f>
        <v>0</v>
      </c>
      <c r="J156" s="49">
        <v>30000</v>
      </c>
    </row>
    <row r="157" spans="1:10" x14ac:dyDescent="0.2">
      <c r="A157" s="46"/>
      <c r="B157" s="47"/>
      <c r="C157" s="46"/>
      <c r="D157" s="47"/>
      <c r="E157" s="47"/>
      <c r="F157" s="46">
        <v>322330</v>
      </c>
      <c r="G157" s="48" t="s">
        <v>156</v>
      </c>
      <c r="H157" s="49">
        <v>18000</v>
      </c>
      <c r="I157" s="49">
        <f>J157-H157</f>
        <v>7500</v>
      </c>
      <c r="J157" s="49">
        <v>25500</v>
      </c>
    </row>
    <row r="158" spans="1:10" ht="23.25" customHeight="1" x14ac:dyDescent="0.2">
      <c r="A158" s="46"/>
      <c r="B158" s="47"/>
      <c r="C158" s="46"/>
      <c r="D158" s="47"/>
      <c r="E158" s="47"/>
      <c r="F158" s="46">
        <v>322340</v>
      </c>
      <c r="G158" s="50" t="s">
        <v>157</v>
      </c>
      <c r="H158" s="49">
        <v>3000</v>
      </c>
      <c r="I158" s="49">
        <f>J158-H158</f>
        <v>-3000</v>
      </c>
      <c r="J158" s="49">
        <v>0</v>
      </c>
    </row>
    <row r="159" spans="1:10" x14ac:dyDescent="0.2">
      <c r="A159" s="42"/>
      <c r="B159" s="43"/>
      <c r="C159" s="42"/>
      <c r="D159" s="43">
        <v>3225</v>
      </c>
      <c r="E159" s="43"/>
      <c r="F159" s="42"/>
      <c r="G159" s="44" t="s">
        <v>158</v>
      </c>
      <c r="H159" s="45">
        <f>H160</f>
        <v>1500</v>
      </c>
      <c r="I159" s="45">
        <f>I160</f>
        <v>-1000</v>
      </c>
      <c r="J159" s="45">
        <f>J160</f>
        <v>500</v>
      </c>
    </row>
    <row r="160" spans="1:10" x14ac:dyDescent="0.2">
      <c r="A160" s="46"/>
      <c r="B160" s="47"/>
      <c r="C160" s="46"/>
      <c r="D160" s="47"/>
      <c r="E160" s="47"/>
      <c r="F160" s="46">
        <v>322510</v>
      </c>
      <c r="G160" s="48" t="s">
        <v>158</v>
      </c>
      <c r="H160" s="49">
        <v>1500</v>
      </c>
      <c r="I160" s="49">
        <f>J160-H160</f>
        <v>-1000</v>
      </c>
      <c r="J160" s="49">
        <v>500</v>
      </c>
    </row>
    <row r="161" spans="1:11" x14ac:dyDescent="0.2">
      <c r="A161" s="38"/>
      <c r="B161" s="39"/>
      <c r="C161" s="38">
        <v>323</v>
      </c>
      <c r="D161" s="39"/>
      <c r="E161" s="40">
        <v>11</v>
      </c>
      <c r="F161" s="38"/>
      <c r="G161" s="39" t="s">
        <v>159</v>
      </c>
      <c r="H161" s="41">
        <f>H162+H168+H182+H185+H195+H200+H209+H211</f>
        <v>1744000</v>
      </c>
      <c r="I161" s="41">
        <f>I162+I168+I182+I185+I195+I200+I209+I211</f>
        <v>1118000</v>
      </c>
      <c r="J161" s="41">
        <f>J162+J168+J182+J185+J195+J200+J209+J211</f>
        <v>2862000</v>
      </c>
    </row>
    <row r="162" spans="1:11" x14ac:dyDescent="0.2">
      <c r="A162" s="42"/>
      <c r="B162" s="43"/>
      <c r="C162" s="42"/>
      <c r="D162" s="43">
        <v>3231</v>
      </c>
      <c r="E162" s="43"/>
      <c r="F162" s="42"/>
      <c r="G162" s="44" t="s">
        <v>160</v>
      </c>
      <c r="H162" s="45">
        <f>SUM(H163:H167)</f>
        <v>38000</v>
      </c>
      <c r="I162" s="45">
        <f>SUM(I163:I167)</f>
        <v>25000</v>
      </c>
      <c r="J162" s="45">
        <f>SUM(J163:J167)</f>
        <v>63000</v>
      </c>
    </row>
    <row r="163" spans="1:11" x14ac:dyDescent="0.2">
      <c r="A163" s="46"/>
      <c r="B163" s="47"/>
      <c r="C163" s="46"/>
      <c r="D163" s="47"/>
      <c r="E163" s="47"/>
      <c r="F163" s="46">
        <v>323110</v>
      </c>
      <c r="G163" s="48" t="s">
        <v>161</v>
      </c>
      <c r="H163" s="49">
        <v>11000</v>
      </c>
      <c r="I163" s="49">
        <f>J163-H163</f>
        <v>-2000</v>
      </c>
      <c r="J163" s="49">
        <v>9000</v>
      </c>
    </row>
    <row r="164" spans="1:11" x14ac:dyDescent="0.2">
      <c r="A164" s="46"/>
      <c r="B164" s="47"/>
      <c r="C164" s="46"/>
      <c r="D164" s="47"/>
      <c r="E164" s="47"/>
      <c r="F164" s="46">
        <v>323120</v>
      </c>
      <c r="G164" s="48" t="s">
        <v>162</v>
      </c>
      <c r="H164" s="49">
        <v>2000</v>
      </c>
      <c r="I164" s="49">
        <f>J164-H164</f>
        <v>-1000</v>
      </c>
      <c r="J164" s="49">
        <v>1000</v>
      </c>
    </row>
    <row r="165" spans="1:11" x14ac:dyDescent="0.2">
      <c r="A165" s="46"/>
      <c r="B165" s="47"/>
      <c r="C165" s="46"/>
      <c r="D165" s="47"/>
      <c r="E165" s="47"/>
      <c r="F165" s="46">
        <v>323121</v>
      </c>
      <c r="G165" s="48" t="s">
        <v>549</v>
      </c>
      <c r="H165" s="49">
        <v>0</v>
      </c>
      <c r="I165" s="49">
        <f>J165-H165</f>
        <v>26000</v>
      </c>
      <c r="J165" s="49">
        <v>26000</v>
      </c>
    </row>
    <row r="166" spans="1:11" x14ac:dyDescent="0.2">
      <c r="A166" s="46"/>
      <c r="B166" s="47"/>
      <c r="C166" s="46"/>
      <c r="D166" s="47"/>
      <c r="E166" s="47"/>
      <c r="F166" s="46">
        <v>323130</v>
      </c>
      <c r="G166" s="48" t="s">
        <v>163</v>
      </c>
      <c r="H166" s="49">
        <v>20000</v>
      </c>
      <c r="I166" s="49">
        <f>J166-H166</f>
        <v>5000</v>
      </c>
      <c r="J166" s="49">
        <v>25000</v>
      </c>
      <c r="K166" s="213"/>
    </row>
    <row r="167" spans="1:11" x14ac:dyDescent="0.2">
      <c r="A167" s="46"/>
      <c r="B167" s="47"/>
      <c r="C167" s="46"/>
      <c r="D167" s="47"/>
      <c r="E167" s="47"/>
      <c r="F167" s="46">
        <v>323190</v>
      </c>
      <c r="G167" s="48" t="s">
        <v>164</v>
      </c>
      <c r="H167" s="49">
        <v>5000</v>
      </c>
      <c r="I167" s="49">
        <f>J167-H167</f>
        <v>-3000</v>
      </c>
      <c r="J167" s="49">
        <v>2000</v>
      </c>
    </row>
    <row r="168" spans="1:11" x14ac:dyDescent="0.2">
      <c r="A168" s="42"/>
      <c r="B168" s="43"/>
      <c r="C168" s="42"/>
      <c r="D168" s="43">
        <v>3232</v>
      </c>
      <c r="E168" s="43"/>
      <c r="F168" s="42"/>
      <c r="G168" s="44" t="s">
        <v>165</v>
      </c>
      <c r="H168" s="45">
        <f>SUM(H169:H181)</f>
        <v>793000</v>
      </c>
      <c r="I168" s="45">
        <f>SUM(I169:I181)</f>
        <v>923300</v>
      </c>
      <c r="J168" s="45">
        <f>SUM(J169:J181)</f>
        <v>1716300</v>
      </c>
    </row>
    <row r="169" spans="1:11" ht="25.5" x14ac:dyDescent="0.2">
      <c r="A169" s="46"/>
      <c r="B169" s="47"/>
      <c r="C169" s="46"/>
      <c r="D169" s="47"/>
      <c r="E169" s="47"/>
      <c r="F169" s="46">
        <v>323210</v>
      </c>
      <c r="G169" s="50" t="s">
        <v>166</v>
      </c>
      <c r="H169" s="49">
        <v>50000</v>
      </c>
      <c r="I169" s="49">
        <f t="shared" ref="I169:I181" si="9">J169-H169</f>
        <v>-28000</v>
      </c>
      <c r="J169" s="49">
        <v>22000</v>
      </c>
    </row>
    <row r="170" spans="1:11" ht="25.5" x14ac:dyDescent="0.2">
      <c r="A170" s="46"/>
      <c r="B170" s="47"/>
      <c r="C170" s="46"/>
      <c r="D170" s="47"/>
      <c r="E170" s="47"/>
      <c r="F170" s="46">
        <v>323213</v>
      </c>
      <c r="G170" s="50" t="s">
        <v>167</v>
      </c>
      <c r="H170" s="49">
        <v>5000</v>
      </c>
      <c r="I170" s="49">
        <f t="shared" si="9"/>
        <v>800</v>
      </c>
      <c r="J170" s="49">
        <v>5800</v>
      </c>
    </row>
    <row r="171" spans="1:11" x14ac:dyDescent="0.2">
      <c r="A171" s="46"/>
      <c r="B171" s="47"/>
      <c r="C171" s="46"/>
      <c r="D171" s="47"/>
      <c r="E171" s="47"/>
      <c r="F171" s="46">
        <v>323214</v>
      </c>
      <c r="G171" s="48" t="s">
        <v>168</v>
      </c>
      <c r="H171" s="49">
        <v>35000</v>
      </c>
      <c r="I171" s="49">
        <f t="shared" si="9"/>
        <v>0</v>
      </c>
      <c r="J171" s="49">
        <v>35000</v>
      </c>
    </row>
    <row r="172" spans="1:11" x14ac:dyDescent="0.2">
      <c r="A172" s="46"/>
      <c r="B172" s="47"/>
      <c r="C172" s="46"/>
      <c r="D172" s="47"/>
      <c r="E172" s="47"/>
      <c r="F172" s="46">
        <v>323215</v>
      </c>
      <c r="G172" s="48" t="s">
        <v>169</v>
      </c>
      <c r="H172" s="49">
        <v>40000</v>
      </c>
      <c r="I172" s="49">
        <f t="shared" si="9"/>
        <v>0</v>
      </c>
      <c r="J172" s="49">
        <v>40000</v>
      </c>
    </row>
    <row r="173" spans="1:11" x14ac:dyDescent="0.2">
      <c r="A173" s="46"/>
      <c r="B173" s="47"/>
      <c r="C173" s="46"/>
      <c r="D173" s="47"/>
      <c r="E173" s="47"/>
      <c r="F173" s="46">
        <v>323220</v>
      </c>
      <c r="G173" s="50" t="s">
        <v>170</v>
      </c>
      <c r="H173" s="49">
        <v>10000</v>
      </c>
      <c r="I173" s="49">
        <f t="shared" si="9"/>
        <v>0</v>
      </c>
      <c r="J173" s="49">
        <v>10000</v>
      </c>
    </row>
    <row r="174" spans="1:11" x14ac:dyDescent="0.2">
      <c r="A174" s="46"/>
      <c r="B174" s="47"/>
      <c r="C174" s="46"/>
      <c r="D174" s="47"/>
      <c r="E174" s="47"/>
      <c r="F174" s="46">
        <v>323290</v>
      </c>
      <c r="G174" s="50" t="s">
        <v>171</v>
      </c>
      <c r="H174" s="49">
        <v>200000</v>
      </c>
      <c r="I174" s="49">
        <f t="shared" si="9"/>
        <v>50000</v>
      </c>
      <c r="J174" s="49">
        <v>250000</v>
      </c>
    </row>
    <row r="175" spans="1:11" x14ac:dyDescent="0.2">
      <c r="A175" s="46"/>
      <c r="B175" s="47"/>
      <c r="C175" s="46"/>
      <c r="D175" s="47"/>
      <c r="E175" s="47"/>
      <c r="F175" s="46">
        <v>323291</v>
      </c>
      <c r="G175" s="50" t="s">
        <v>172</v>
      </c>
      <c r="H175" s="49">
        <v>130000</v>
      </c>
      <c r="I175" s="49">
        <f t="shared" si="9"/>
        <v>-110000</v>
      </c>
      <c r="J175" s="49">
        <v>20000</v>
      </c>
    </row>
    <row r="176" spans="1:11" x14ac:dyDescent="0.2">
      <c r="A176" s="46"/>
      <c r="B176" s="47"/>
      <c r="C176" s="46"/>
      <c r="D176" s="47"/>
      <c r="E176" s="47"/>
      <c r="F176" s="46">
        <v>323292</v>
      </c>
      <c r="G176" s="50" t="s">
        <v>550</v>
      </c>
      <c r="H176" s="49">
        <v>150000</v>
      </c>
      <c r="I176" s="49">
        <f t="shared" si="9"/>
        <v>467000</v>
      </c>
      <c r="J176" s="49">
        <v>617000</v>
      </c>
    </row>
    <row r="177" spans="1:10" x14ac:dyDescent="0.2">
      <c r="A177" s="46"/>
      <c r="B177" s="47"/>
      <c r="C177" s="46"/>
      <c r="D177" s="47"/>
      <c r="E177" s="47"/>
      <c r="F177" s="46">
        <v>323293</v>
      </c>
      <c r="G177" s="50" t="s">
        <v>505</v>
      </c>
      <c r="H177" s="49">
        <v>112000</v>
      </c>
      <c r="I177" s="49">
        <f>J177-H177</f>
        <v>-32000</v>
      </c>
      <c r="J177" s="49">
        <v>80000</v>
      </c>
    </row>
    <row r="178" spans="1:10" x14ac:dyDescent="0.2">
      <c r="A178" s="46"/>
      <c r="B178" s="47"/>
      <c r="C178" s="46"/>
      <c r="D178" s="47"/>
      <c r="E178" s="47"/>
      <c r="F178" s="46">
        <v>323294</v>
      </c>
      <c r="G178" s="50" t="s">
        <v>506</v>
      </c>
      <c r="H178" s="49">
        <v>61000</v>
      </c>
      <c r="I178" s="49">
        <f t="shared" si="9"/>
        <v>-24000</v>
      </c>
      <c r="J178" s="49">
        <v>37000</v>
      </c>
    </row>
    <row r="179" spans="1:10" x14ac:dyDescent="0.2">
      <c r="A179" s="46"/>
      <c r="B179" s="47"/>
      <c r="C179" s="46"/>
      <c r="D179" s="47"/>
      <c r="E179" s="47"/>
      <c r="F179" s="46">
        <v>323295</v>
      </c>
      <c r="G179" s="50" t="s">
        <v>525</v>
      </c>
      <c r="H179" s="49">
        <v>0</v>
      </c>
      <c r="I179" s="49">
        <f t="shared" si="9"/>
        <v>113500</v>
      </c>
      <c r="J179" s="49">
        <v>113500</v>
      </c>
    </row>
    <row r="180" spans="1:10" x14ac:dyDescent="0.2">
      <c r="A180" s="46"/>
      <c r="B180" s="47"/>
      <c r="C180" s="46"/>
      <c r="D180" s="47"/>
      <c r="E180" s="47"/>
      <c r="F180" s="46">
        <v>323296</v>
      </c>
      <c r="G180" s="50" t="s">
        <v>526</v>
      </c>
      <c r="H180" s="49">
        <v>0</v>
      </c>
      <c r="I180" s="49">
        <f t="shared" si="9"/>
        <v>26000</v>
      </c>
      <c r="J180" s="49">
        <v>26000</v>
      </c>
    </row>
    <row r="181" spans="1:10" x14ac:dyDescent="0.2">
      <c r="A181" s="46"/>
      <c r="B181" s="47"/>
      <c r="C181" s="46"/>
      <c r="D181" s="47"/>
      <c r="E181" s="47"/>
      <c r="F181" s="46">
        <v>323297</v>
      </c>
      <c r="G181" s="50" t="s">
        <v>552</v>
      </c>
      <c r="H181" s="49">
        <v>0</v>
      </c>
      <c r="I181" s="49">
        <f t="shared" si="9"/>
        <v>460000</v>
      </c>
      <c r="J181" s="49">
        <v>460000</v>
      </c>
    </row>
    <row r="182" spans="1:10" x14ac:dyDescent="0.2">
      <c r="A182" s="42"/>
      <c r="B182" s="43"/>
      <c r="C182" s="42"/>
      <c r="D182" s="43">
        <v>3233</v>
      </c>
      <c r="E182" s="43"/>
      <c r="F182" s="42"/>
      <c r="G182" s="44" t="s">
        <v>173</v>
      </c>
      <c r="H182" s="45">
        <f>SUM(H183:H184)</f>
        <v>45000</v>
      </c>
      <c r="I182" s="45">
        <f>SUM(I183:I184)</f>
        <v>2000</v>
      </c>
      <c r="J182" s="45">
        <f>SUM(J183:J184)</f>
        <v>47000</v>
      </c>
    </row>
    <row r="183" spans="1:10" x14ac:dyDescent="0.2">
      <c r="A183" s="46"/>
      <c r="B183" s="47"/>
      <c r="C183" s="46"/>
      <c r="D183" s="47"/>
      <c r="E183" s="47"/>
      <c r="F183" s="46">
        <v>323310</v>
      </c>
      <c r="G183" s="48" t="s">
        <v>174</v>
      </c>
      <c r="H183" s="49">
        <v>20000</v>
      </c>
      <c r="I183" s="49">
        <f>J183-H183</f>
        <v>2000</v>
      </c>
      <c r="J183" s="49">
        <v>22000</v>
      </c>
    </row>
    <row r="184" spans="1:10" x14ac:dyDescent="0.2">
      <c r="A184" s="46"/>
      <c r="B184" s="47"/>
      <c r="C184" s="46"/>
      <c r="D184" s="47"/>
      <c r="E184" s="47"/>
      <c r="F184" s="46">
        <v>323320</v>
      </c>
      <c r="G184" s="48" t="s">
        <v>175</v>
      </c>
      <c r="H184" s="49">
        <v>25000</v>
      </c>
      <c r="I184" s="49">
        <f>J184-H184</f>
        <v>0</v>
      </c>
      <c r="J184" s="49">
        <v>25000</v>
      </c>
    </row>
    <row r="185" spans="1:10" x14ac:dyDescent="0.2">
      <c r="A185" s="42"/>
      <c r="B185" s="43"/>
      <c r="C185" s="42"/>
      <c r="D185" s="43">
        <v>3234</v>
      </c>
      <c r="E185" s="43"/>
      <c r="F185" s="42"/>
      <c r="G185" s="44" t="s">
        <v>176</v>
      </c>
      <c r="H185" s="45">
        <f>SUM(H186:H194)</f>
        <v>478000</v>
      </c>
      <c r="I185" s="45">
        <f>SUM(I186:I194)</f>
        <v>165500</v>
      </c>
      <c r="J185" s="45">
        <f>SUM(J186:J194)</f>
        <v>643500</v>
      </c>
    </row>
    <row r="186" spans="1:10" x14ac:dyDescent="0.2">
      <c r="A186" s="46"/>
      <c r="B186" s="47"/>
      <c r="C186" s="46"/>
      <c r="D186" s="47"/>
      <c r="E186" s="47"/>
      <c r="F186" s="46">
        <v>323410</v>
      </c>
      <c r="G186" s="48" t="s">
        <v>177</v>
      </c>
      <c r="H186" s="49">
        <v>10000</v>
      </c>
      <c r="I186" s="49">
        <f t="shared" ref="I186:I194" si="10">J186-H186</f>
        <v>8000</v>
      </c>
      <c r="J186" s="49">
        <v>18000</v>
      </c>
    </row>
    <row r="187" spans="1:10" x14ac:dyDescent="0.2">
      <c r="A187" s="46"/>
      <c r="B187" s="47"/>
      <c r="C187" s="46"/>
      <c r="D187" s="47"/>
      <c r="E187" s="47"/>
      <c r="F187" s="46">
        <v>323420</v>
      </c>
      <c r="G187" s="48" t="s">
        <v>178</v>
      </c>
      <c r="H187" s="49">
        <v>32000</v>
      </c>
      <c r="I187" s="49">
        <f t="shared" si="10"/>
        <v>-30500</v>
      </c>
      <c r="J187" s="49">
        <v>1500</v>
      </c>
    </row>
    <row r="188" spans="1:10" x14ac:dyDescent="0.2">
      <c r="A188" s="46"/>
      <c r="B188" s="47"/>
      <c r="C188" s="46"/>
      <c r="D188" s="47"/>
      <c r="E188" s="47"/>
      <c r="F188" s="46">
        <v>323421</v>
      </c>
      <c r="G188" s="48" t="s">
        <v>527</v>
      </c>
      <c r="H188" s="49">
        <v>0</v>
      </c>
      <c r="I188" s="49">
        <f t="shared" si="10"/>
        <v>120000</v>
      </c>
      <c r="J188" s="49">
        <v>120000</v>
      </c>
    </row>
    <row r="189" spans="1:10" x14ac:dyDescent="0.2">
      <c r="A189" s="46"/>
      <c r="B189" s="47"/>
      <c r="C189" s="46"/>
      <c r="D189" s="47"/>
      <c r="E189" s="47"/>
      <c r="F189" s="46">
        <v>323470</v>
      </c>
      <c r="G189" s="48" t="s">
        <v>179</v>
      </c>
      <c r="H189" s="49">
        <v>12000</v>
      </c>
      <c r="I189" s="49">
        <f t="shared" si="10"/>
        <v>0</v>
      </c>
      <c r="J189" s="49">
        <v>12000</v>
      </c>
    </row>
    <row r="190" spans="1:10" x14ac:dyDescent="0.2">
      <c r="A190" s="46"/>
      <c r="B190" s="47"/>
      <c r="C190" s="46"/>
      <c r="D190" s="47"/>
      <c r="E190" s="47"/>
      <c r="F190" s="46">
        <v>323490</v>
      </c>
      <c r="G190" s="48" t="s">
        <v>180</v>
      </c>
      <c r="H190" s="49">
        <v>150000</v>
      </c>
      <c r="I190" s="49">
        <f t="shared" si="10"/>
        <v>160000</v>
      </c>
      <c r="J190" s="49">
        <v>310000</v>
      </c>
    </row>
    <row r="191" spans="1:10" x14ac:dyDescent="0.2">
      <c r="A191" s="46"/>
      <c r="B191" s="47"/>
      <c r="C191" s="46"/>
      <c r="D191" s="47"/>
      <c r="E191" s="47"/>
      <c r="F191" s="46">
        <v>323491</v>
      </c>
      <c r="G191" s="48" t="s">
        <v>181</v>
      </c>
      <c r="H191" s="49">
        <v>3000</v>
      </c>
      <c r="I191" s="49">
        <f t="shared" si="10"/>
        <v>0</v>
      </c>
      <c r="J191" s="49">
        <v>3000</v>
      </c>
    </row>
    <row r="192" spans="1:10" x14ac:dyDescent="0.2">
      <c r="A192" s="46"/>
      <c r="B192" s="47"/>
      <c r="C192" s="46"/>
      <c r="D192" s="47"/>
      <c r="E192" s="47"/>
      <c r="F192" s="46">
        <v>323492</v>
      </c>
      <c r="G192" s="48" t="s">
        <v>182</v>
      </c>
      <c r="H192" s="49">
        <v>21000</v>
      </c>
      <c r="I192" s="49">
        <f t="shared" si="10"/>
        <v>8000</v>
      </c>
      <c r="J192" s="49">
        <v>29000</v>
      </c>
    </row>
    <row r="193" spans="1:10" x14ac:dyDescent="0.2">
      <c r="A193" s="46"/>
      <c r="B193" s="47"/>
      <c r="C193" s="46"/>
      <c r="D193" s="47"/>
      <c r="E193" s="47"/>
      <c r="F193" s="46"/>
      <c r="G193" s="48"/>
      <c r="H193" s="49">
        <v>0</v>
      </c>
      <c r="I193" s="49">
        <f t="shared" si="10"/>
        <v>0</v>
      </c>
      <c r="J193" s="49">
        <v>0</v>
      </c>
    </row>
    <row r="194" spans="1:10" x14ac:dyDescent="0.2">
      <c r="A194" s="46"/>
      <c r="B194" s="47"/>
      <c r="C194" s="46"/>
      <c r="D194" s="47"/>
      <c r="E194" s="47"/>
      <c r="F194" s="46">
        <v>323494</v>
      </c>
      <c r="G194" s="48" t="s">
        <v>183</v>
      </c>
      <c r="H194" s="49">
        <v>250000</v>
      </c>
      <c r="I194" s="49">
        <f t="shared" si="10"/>
        <v>-100000</v>
      </c>
      <c r="J194" s="49">
        <v>150000</v>
      </c>
    </row>
    <row r="195" spans="1:10" x14ac:dyDescent="0.2">
      <c r="A195" s="42"/>
      <c r="B195" s="43"/>
      <c r="C195" s="42"/>
      <c r="D195" s="43">
        <v>3236</v>
      </c>
      <c r="E195" s="43"/>
      <c r="F195" s="42"/>
      <c r="G195" s="44" t="s">
        <v>184</v>
      </c>
      <c r="H195" s="45">
        <f>SUM(H196:H199)</f>
        <v>85000</v>
      </c>
      <c r="I195" s="45">
        <f>SUM(I196:I199)</f>
        <v>17000</v>
      </c>
      <c r="J195" s="45">
        <f>SUM(J196:J199)</f>
        <v>102000</v>
      </c>
    </row>
    <row r="196" spans="1:10" x14ac:dyDescent="0.2">
      <c r="A196" s="46"/>
      <c r="B196" s="47"/>
      <c r="C196" s="46"/>
      <c r="D196" s="47"/>
      <c r="E196" s="47"/>
      <c r="F196" s="46">
        <v>323620</v>
      </c>
      <c r="G196" s="48" t="s">
        <v>185</v>
      </c>
      <c r="H196" s="49">
        <v>25000</v>
      </c>
      <c r="I196" s="49">
        <f>J196-H196</f>
        <v>-3000</v>
      </c>
      <c r="J196" s="49">
        <v>22000</v>
      </c>
    </row>
    <row r="197" spans="1:10" x14ac:dyDescent="0.2">
      <c r="A197" s="46"/>
      <c r="B197" s="47"/>
      <c r="C197" s="46"/>
      <c r="D197" s="47"/>
      <c r="E197" s="47"/>
      <c r="F197" s="46">
        <v>323621</v>
      </c>
      <c r="G197" s="48" t="s">
        <v>186</v>
      </c>
      <c r="H197" s="49">
        <v>45000</v>
      </c>
      <c r="I197" s="49">
        <f>J197-H197</f>
        <v>2000</v>
      </c>
      <c r="J197" s="49">
        <v>47000</v>
      </c>
    </row>
    <row r="198" spans="1:10" x14ac:dyDescent="0.2">
      <c r="A198" s="46"/>
      <c r="B198" s="47"/>
      <c r="C198" s="46"/>
      <c r="D198" s="47"/>
      <c r="E198" s="47"/>
      <c r="F198" s="46">
        <v>323622</v>
      </c>
      <c r="G198" s="48" t="s">
        <v>528</v>
      </c>
      <c r="H198" s="49">
        <v>0</v>
      </c>
      <c r="I198" s="49">
        <f>J198-H198</f>
        <v>20000</v>
      </c>
      <c r="J198" s="49">
        <v>20000</v>
      </c>
    </row>
    <row r="199" spans="1:10" x14ac:dyDescent="0.2">
      <c r="A199" s="46"/>
      <c r="B199" s="47"/>
      <c r="C199" s="46"/>
      <c r="D199" s="47"/>
      <c r="E199" s="47"/>
      <c r="F199" s="46">
        <v>323630</v>
      </c>
      <c r="G199" s="48" t="s">
        <v>187</v>
      </c>
      <c r="H199" s="49">
        <v>15000</v>
      </c>
      <c r="I199" s="49">
        <f>J199-H199</f>
        <v>-2000</v>
      </c>
      <c r="J199" s="49">
        <v>13000</v>
      </c>
    </row>
    <row r="200" spans="1:10" x14ac:dyDescent="0.2">
      <c r="A200" s="42"/>
      <c r="B200" s="43"/>
      <c r="C200" s="42"/>
      <c r="D200" s="43">
        <v>3237</v>
      </c>
      <c r="E200" s="43"/>
      <c r="F200" s="42"/>
      <c r="G200" s="44" t="s">
        <v>188</v>
      </c>
      <c r="H200" s="45">
        <f>SUM(H201:H208)</f>
        <v>209300</v>
      </c>
      <c r="I200" s="45">
        <f>SUM(I201:I208)</f>
        <v>-12300</v>
      </c>
      <c r="J200" s="45">
        <f>SUM(J201:J208)</f>
        <v>197000</v>
      </c>
    </row>
    <row r="201" spans="1:10" x14ac:dyDescent="0.2">
      <c r="A201" s="46"/>
      <c r="B201" s="47"/>
      <c r="C201" s="46"/>
      <c r="D201" s="47"/>
      <c r="E201" s="47"/>
      <c r="F201" s="46">
        <v>323710</v>
      </c>
      <c r="G201" s="48" t="s">
        <v>189</v>
      </c>
      <c r="H201" s="49">
        <v>1300</v>
      </c>
      <c r="I201" s="49">
        <f t="shared" ref="I201:I208" si="11">J201-H201</f>
        <v>-1300</v>
      </c>
      <c r="J201" s="49">
        <v>0</v>
      </c>
    </row>
    <row r="202" spans="1:10" x14ac:dyDescent="0.2">
      <c r="A202" s="46"/>
      <c r="B202" s="47"/>
      <c r="C202" s="46"/>
      <c r="D202" s="47"/>
      <c r="E202" s="47"/>
      <c r="F202" s="46">
        <v>323720</v>
      </c>
      <c r="G202" s="48" t="s">
        <v>190</v>
      </c>
      <c r="H202" s="49">
        <v>97000</v>
      </c>
      <c r="I202" s="49">
        <f t="shared" si="11"/>
        <v>-25000</v>
      </c>
      <c r="J202" s="49">
        <v>72000</v>
      </c>
    </row>
    <row r="203" spans="1:10" x14ac:dyDescent="0.2">
      <c r="A203" s="46"/>
      <c r="B203" s="47"/>
      <c r="C203" s="46"/>
      <c r="D203" s="47"/>
      <c r="E203" s="47"/>
      <c r="F203" s="46">
        <v>323730</v>
      </c>
      <c r="G203" s="48" t="s">
        <v>191</v>
      </c>
      <c r="H203" s="49">
        <v>20000</v>
      </c>
      <c r="I203" s="49">
        <f t="shared" si="11"/>
        <v>0</v>
      </c>
      <c r="J203" s="49">
        <v>20000</v>
      </c>
    </row>
    <row r="204" spans="1:10" x14ac:dyDescent="0.2">
      <c r="A204" s="46"/>
      <c r="B204" s="47"/>
      <c r="C204" s="46"/>
      <c r="D204" s="47"/>
      <c r="E204" s="47"/>
      <c r="F204" s="46">
        <v>323750</v>
      </c>
      <c r="G204" s="48" t="s">
        <v>192</v>
      </c>
      <c r="H204" s="49">
        <v>6000</v>
      </c>
      <c r="I204" s="49">
        <f t="shared" si="11"/>
        <v>9000</v>
      </c>
      <c r="J204" s="49">
        <v>15000</v>
      </c>
    </row>
    <row r="205" spans="1:10" x14ac:dyDescent="0.2">
      <c r="A205" s="46"/>
      <c r="B205" s="47"/>
      <c r="C205" s="46"/>
      <c r="D205" s="47"/>
      <c r="E205" s="47"/>
      <c r="F205" s="46">
        <v>323790</v>
      </c>
      <c r="G205" s="48" t="s">
        <v>193</v>
      </c>
      <c r="H205" s="49">
        <v>50000</v>
      </c>
      <c r="I205" s="49">
        <f t="shared" si="11"/>
        <v>0</v>
      </c>
      <c r="J205" s="49">
        <v>50000</v>
      </c>
    </row>
    <row r="206" spans="1:10" x14ac:dyDescent="0.2">
      <c r="A206" s="46"/>
      <c r="B206" s="47"/>
      <c r="C206" s="46"/>
      <c r="D206" s="47"/>
      <c r="E206" s="47"/>
      <c r="F206" s="46">
        <v>323791</v>
      </c>
      <c r="G206" s="48" t="s">
        <v>194</v>
      </c>
      <c r="H206" s="49">
        <v>20000</v>
      </c>
      <c r="I206" s="49">
        <f t="shared" si="11"/>
        <v>-20000</v>
      </c>
      <c r="J206" s="49">
        <v>0</v>
      </c>
    </row>
    <row r="207" spans="1:10" x14ac:dyDescent="0.2">
      <c r="A207" s="46"/>
      <c r="B207" s="47"/>
      <c r="C207" s="46"/>
      <c r="D207" s="47"/>
      <c r="E207" s="47"/>
      <c r="F207" s="46">
        <v>323792</v>
      </c>
      <c r="G207" s="48" t="s">
        <v>195</v>
      </c>
      <c r="H207" s="49">
        <v>15000</v>
      </c>
      <c r="I207" s="49">
        <f t="shared" si="11"/>
        <v>0</v>
      </c>
      <c r="J207" s="49">
        <v>15000</v>
      </c>
    </row>
    <row r="208" spans="1:10" x14ac:dyDescent="0.2">
      <c r="A208" s="46"/>
      <c r="B208" s="47"/>
      <c r="C208" s="46"/>
      <c r="D208" s="47"/>
      <c r="E208" s="47"/>
      <c r="F208" s="46">
        <v>323793</v>
      </c>
      <c r="G208" s="48" t="s">
        <v>529</v>
      </c>
      <c r="H208" s="49">
        <v>0</v>
      </c>
      <c r="I208" s="49">
        <f t="shared" si="11"/>
        <v>25000</v>
      </c>
      <c r="J208" s="49">
        <v>25000</v>
      </c>
    </row>
    <row r="209" spans="1:10" x14ac:dyDescent="0.2">
      <c r="A209" s="42"/>
      <c r="B209" s="43"/>
      <c r="C209" s="42"/>
      <c r="D209" s="43">
        <v>3238</v>
      </c>
      <c r="E209" s="43"/>
      <c r="F209" s="42"/>
      <c r="G209" s="44" t="s">
        <v>196</v>
      </c>
      <c r="H209" s="45">
        <f>H210</f>
        <v>22000</v>
      </c>
      <c r="I209" s="45">
        <f>I210</f>
        <v>11500</v>
      </c>
      <c r="J209" s="45">
        <f>J210</f>
        <v>33500</v>
      </c>
    </row>
    <row r="210" spans="1:10" x14ac:dyDescent="0.2">
      <c r="A210" s="46"/>
      <c r="B210" s="47"/>
      <c r="C210" s="46"/>
      <c r="D210" s="47"/>
      <c r="E210" s="47"/>
      <c r="F210" s="46">
        <v>323890</v>
      </c>
      <c r="G210" s="48" t="s">
        <v>197</v>
      </c>
      <c r="H210" s="49">
        <v>22000</v>
      </c>
      <c r="I210" s="49">
        <f>J210-H210</f>
        <v>11500</v>
      </c>
      <c r="J210" s="49">
        <v>33500</v>
      </c>
    </row>
    <row r="211" spans="1:10" x14ac:dyDescent="0.2">
      <c r="A211" s="42"/>
      <c r="B211" s="43"/>
      <c r="C211" s="42"/>
      <c r="D211" s="43">
        <v>3239</v>
      </c>
      <c r="E211" s="43"/>
      <c r="F211" s="42"/>
      <c r="G211" s="44" t="s">
        <v>198</v>
      </c>
      <c r="H211" s="45">
        <f>SUM(H212:H215)</f>
        <v>73700</v>
      </c>
      <c r="I211" s="45">
        <f>SUM(I212:I215)</f>
        <v>-14000</v>
      </c>
      <c r="J211" s="45">
        <f>SUM(J212:J215)</f>
        <v>59700</v>
      </c>
    </row>
    <row r="212" spans="1:10" x14ac:dyDescent="0.2">
      <c r="A212" s="46"/>
      <c r="B212" s="47"/>
      <c r="C212" s="46"/>
      <c r="D212" s="47"/>
      <c r="E212" s="47"/>
      <c r="F212" s="46">
        <v>323930</v>
      </c>
      <c r="G212" s="48" t="s">
        <v>199</v>
      </c>
      <c r="H212" s="49">
        <v>20000</v>
      </c>
      <c r="I212" s="49">
        <f>J212-H212</f>
        <v>-18000</v>
      </c>
      <c r="J212" s="49">
        <v>2000</v>
      </c>
    </row>
    <row r="213" spans="1:10" x14ac:dyDescent="0.2">
      <c r="A213" s="46"/>
      <c r="B213" s="47"/>
      <c r="C213" s="46"/>
      <c r="D213" s="47"/>
      <c r="E213" s="47"/>
      <c r="F213" s="46">
        <v>323931</v>
      </c>
      <c r="G213" s="48" t="s">
        <v>200</v>
      </c>
      <c r="H213" s="49">
        <v>12000</v>
      </c>
      <c r="I213" s="49">
        <f>J213-H213</f>
        <v>-1000</v>
      </c>
      <c r="J213" s="49">
        <v>11000</v>
      </c>
    </row>
    <row r="214" spans="1:10" x14ac:dyDescent="0.2">
      <c r="A214" s="46"/>
      <c r="B214" s="47"/>
      <c r="C214" s="46"/>
      <c r="D214" s="47"/>
      <c r="E214" s="47"/>
      <c r="F214" s="46">
        <v>323932</v>
      </c>
      <c r="G214" s="48" t="s">
        <v>201</v>
      </c>
      <c r="H214" s="49">
        <v>1700</v>
      </c>
      <c r="I214" s="49">
        <f>J214-H214</f>
        <v>0</v>
      </c>
      <c r="J214" s="49">
        <v>1700</v>
      </c>
    </row>
    <row r="215" spans="1:10" x14ac:dyDescent="0.2">
      <c r="A215" s="46"/>
      <c r="B215" s="47"/>
      <c r="C215" s="46"/>
      <c r="D215" s="47"/>
      <c r="E215" s="47"/>
      <c r="F215" s="46">
        <v>323990</v>
      </c>
      <c r="G215" s="48" t="s">
        <v>202</v>
      </c>
      <c r="H215" s="49">
        <v>40000</v>
      </c>
      <c r="I215" s="49">
        <f>J215-H215</f>
        <v>5000</v>
      </c>
      <c r="J215" s="49">
        <v>45000</v>
      </c>
    </row>
    <row r="216" spans="1:10" x14ac:dyDescent="0.2">
      <c r="A216" s="38"/>
      <c r="B216" s="39"/>
      <c r="C216" s="38">
        <v>324</v>
      </c>
      <c r="D216" s="39"/>
      <c r="E216" s="40">
        <v>11</v>
      </c>
      <c r="F216" s="38"/>
      <c r="G216" s="39" t="s">
        <v>203</v>
      </c>
      <c r="H216" s="41">
        <f t="shared" ref="H216:J217" si="12">H217</f>
        <v>12000</v>
      </c>
      <c r="I216" s="41">
        <f t="shared" si="12"/>
        <v>-6000</v>
      </c>
      <c r="J216" s="41">
        <f t="shared" si="12"/>
        <v>6000</v>
      </c>
    </row>
    <row r="217" spans="1:10" x14ac:dyDescent="0.2">
      <c r="A217" s="54"/>
      <c r="B217" s="55"/>
      <c r="C217" s="54"/>
      <c r="D217" s="43">
        <v>3241</v>
      </c>
      <c r="E217" s="43"/>
      <c r="F217" s="54"/>
      <c r="G217" s="44" t="s">
        <v>204</v>
      </c>
      <c r="H217" s="57">
        <f t="shared" si="12"/>
        <v>12000</v>
      </c>
      <c r="I217" s="57">
        <f t="shared" si="12"/>
        <v>-6000</v>
      </c>
      <c r="J217" s="57">
        <f t="shared" si="12"/>
        <v>6000</v>
      </c>
    </row>
    <row r="218" spans="1:10" x14ac:dyDescent="0.2">
      <c r="A218" s="46"/>
      <c r="B218" s="47"/>
      <c r="C218" s="46"/>
      <c r="D218" s="47"/>
      <c r="E218" s="47"/>
      <c r="F218" s="46">
        <v>324120</v>
      </c>
      <c r="G218" s="48" t="s">
        <v>507</v>
      </c>
      <c r="H218" s="49">
        <v>12000</v>
      </c>
      <c r="I218" s="49">
        <f>J218-H218</f>
        <v>-6000</v>
      </c>
      <c r="J218" s="49">
        <v>6000</v>
      </c>
    </row>
    <row r="219" spans="1:10" x14ac:dyDescent="0.2">
      <c r="A219" s="38"/>
      <c r="B219" s="39"/>
      <c r="C219" s="38">
        <v>329</v>
      </c>
      <c r="D219" s="39"/>
      <c r="E219" s="40">
        <v>11</v>
      </c>
      <c r="F219" s="38"/>
      <c r="G219" s="39" t="s">
        <v>205</v>
      </c>
      <c r="H219" s="41">
        <f>H220+H222+H225+H228+H232</f>
        <v>154000</v>
      </c>
      <c r="I219" s="41">
        <f>I220+I222+I225+I228+I232</f>
        <v>20600</v>
      </c>
      <c r="J219" s="41">
        <f>J220+J222+J225+J228+J232</f>
        <v>174600</v>
      </c>
    </row>
    <row r="220" spans="1:10" ht="25.5" x14ac:dyDescent="0.2">
      <c r="A220" s="42"/>
      <c r="B220" s="43"/>
      <c r="C220" s="42"/>
      <c r="D220" s="43">
        <v>3291</v>
      </c>
      <c r="E220" s="43"/>
      <c r="F220" s="42"/>
      <c r="G220" s="51" t="s">
        <v>206</v>
      </c>
      <c r="H220" s="45">
        <f>SUM(H221)</f>
        <v>40000</v>
      </c>
      <c r="I220" s="45">
        <f>SUM(I221)</f>
        <v>-5000</v>
      </c>
      <c r="J220" s="45">
        <f>SUM(J221)</f>
        <v>35000</v>
      </c>
    </row>
    <row r="221" spans="1:10" ht="25.5" x14ac:dyDescent="0.2">
      <c r="A221" s="46"/>
      <c r="B221" s="47"/>
      <c r="C221" s="46"/>
      <c r="D221" s="47"/>
      <c r="E221" s="47"/>
      <c r="F221" s="46">
        <v>329110</v>
      </c>
      <c r="G221" s="50" t="s">
        <v>207</v>
      </c>
      <c r="H221" s="49">
        <v>40000</v>
      </c>
      <c r="I221" s="49">
        <f>J221-H221</f>
        <v>-5000</v>
      </c>
      <c r="J221" s="49">
        <v>35000</v>
      </c>
    </row>
    <row r="222" spans="1:10" x14ac:dyDescent="0.2">
      <c r="A222" s="42"/>
      <c r="B222" s="43"/>
      <c r="C222" s="42"/>
      <c r="D222" s="43">
        <v>3292</v>
      </c>
      <c r="E222" s="43"/>
      <c r="F222" s="42"/>
      <c r="G222" s="44" t="s">
        <v>208</v>
      </c>
      <c r="H222" s="45">
        <f>SUM(H223:H224)</f>
        <v>13500</v>
      </c>
      <c r="I222" s="45">
        <f>SUM(I223:I224)</f>
        <v>-2900</v>
      </c>
      <c r="J222" s="45">
        <f>SUM(J223:J224)</f>
        <v>10600</v>
      </c>
    </row>
    <row r="223" spans="1:10" x14ac:dyDescent="0.2">
      <c r="A223" s="46"/>
      <c r="B223" s="47"/>
      <c r="C223" s="46"/>
      <c r="D223" s="47"/>
      <c r="E223" s="47"/>
      <c r="F223" s="46">
        <v>329220</v>
      </c>
      <c r="G223" s="48" t="s">
        <v>209</v>
      </c>
      <c r="H223" s="49">
        <v>11000</v>
      </c>
      <c r="I223" s="49">
        <f>J223-H223</f>
        <v>-3300</v>
      </c>
      <c r="J223" s="49">
        <v>7700</v>
      </c>
    </row>
    <row r="224" spans="1:10" x14ac:dyDescent="0.2">
      <c r="A224" s="46"/>
      <c r="B224" s="47"/>
      <c r="C224" s="46"/>
      <c r="D224" s="47"/>
      <c r="E224" s="47"/>
      <c r="F224" s="46">
        <v>329230</v>
      </c>
      <c r="G224" s="48" t="s">
        <v>210</v>
      </c>
      <c r="H224" s="49">
        <v>2500</v>
      </c>
      <c r="I224" s="49">
        <f>J224-H224</f>
        <v>400</v>
      </c>
      <c r="J224" s="49">
        <v>2900</v>
      </c>
    </row>
    <row r="225" spans="1:10" x14ac:dyDescent="0.2">
      <c r="A225" s="42"/>
      <c r="B225" s="43"/>
      <c r="C225" s="42"/>
      <c r="D225" s="43">
        <v>3293</v>
      </c>
      <c r="E225" s="43"/>
      <c r="F225" s="42"/>
      <c r="G225" s="44" t="s">
        <v>211</v>
      </c>
      <c r="H225" s="45">
        <f>SUM(H226:H227)</f>
        <v>70000</v>
      </c>
      <c r="I225" s="45">
        <f>SUM(I226:I227)</f>
        <v>16000</v>
      </c>
      <c r="J225" s="45">
        <f>SUM(J226:J227)</f>
        <v>86000</v>
      </c>
    </row>
    <row r="226" spans="1:10" x14ac:dyDescent="0.2">
      <c r="A226" s="46"/>
      <c r="B226" s="47"/>
      <c r="C226" s="46"/>
      <c r="D226" s="47"/>
      <c r="E226" s="47"/>
      <c r="F226" s="46">
        <v>329310</v>
      </c>
      <c r="G226" s="48" t="s">
        <v>211</v>
      </c>
      <c r="H226" s="49">
        <v>20000</v>
      </c>
      <c r="I226" s="49">
        <f>J226-H226</f>
        <v>5000</v>
      </c>
      <c r="J226" s="49">
        <v>25000</v>
      </c>
    </row>
    <row r="227" spans="1:10" x14ac:dyDescent="0.2">
      <c r="A227" s="46"/>
      <c r="B227" s="47"/>
      <c r="C227" s="46"/>
      <c r="D227" s="47"/>
      <c r="E227" s="47"/>
      <c r="F227" s="46">
        <v>329311</v>
      </c>
      <c r="G227" s="48" t="s">
        <v>212</v>
      </c>
      <c r="H227" s="49">
        <v>50000</v>
      </c>
      <c r="I227" s="49">
        <f>J227-H227</f>
        <v>11000</v>
      </c>
      <c r="J227" s="49">
        <v>61000</v>
      </c>
    </row>
    <row r="228" spans="1:10" x14ac:dyDescent="0.2">
      <c r="A228" s="42"/>
      <c r="B228" s="43"/>
      <c r="C228" s="42"/>
      <c r="D228" s="43">
        <v>3295</v>
      </c>
      <c r="E228" s="43"/>
      <c r="F228" s="42"/>
      <c r="G228" s="44" t="s">
        <v>213</v>
      </c>
      <c r="H228" s="45">
        <f>SUM(H229:H231)</f>
        <v>9000</v>
      </c>
      <c r="I228" s="45">
        <f>SUM(I229:I231)</f>
        <v>-500</v>
      </c>
      <c r="J228" s="45">
        <f>SUM(J229:J231)</f>
        <v>8500</v>
      </c>
    </row>
    <row r="229" spans="1:10" x14ac:dyDescent="0.2">
      <c r="A229" s="46"/>
      <c r="B229" s="47"/>
      <c r="C229" s="46"/>
      <c r="D229" s="47"/>
      <c r="E229" s="47"/>
      <c r="F229" s="46">
        <v>329510</v>
      </c>
      <c r="G229" s="48" t="s">
        <v>82</v>
      </c>
      <c r="H229" s="49">
        <v>1000</v>
      </c>
      <c r="I229" s="49">
        <f>J229-H229</f>
        <v>-500</v>
      </c>
      <c r="J229" s="49">
        <v>500</v>
      </c>
    </row>
    <row r="230" spans="1:10" x14ac:dyDescent="0.2">
      <c r="A230" s="46"/>
      <c r="B230" s="47"/>
      <c r="C230" s="46"/>
      <c r="D230" s="47"/>
      <c r="E230" s="47"/>
      <c r="F230" s="46">
        <v>329520</v>
      </c>
      <c r="G230" s="48" t="s">
        <v>214</v>
      </c>
      <c r="H230" s="49">
        <v>5000</v>
      </c>
      <c r="I230" s="49">
        <f>J230-H230</f>
        <v>0</v>
      </c>
      <c r="J230" s="49">
        <v>5000</v>
      </c>
    </row>
    <row r="231" spans="1:10" x14ac:dyDescent="0.2">
      <c r="A231" s="46"/>
      <c r="B231" s="47"/>
      <c r="C231" s="46"/>
      <c r="D231" s="47"/>
      <c r="E231" s="47"/>
      <c r="F231" s="46">
        <v>329530</v>
      </c>
      <c r="G231" s="48" t="s">
        <v>215</v>
      </c>
      <c r="H231" s="49">
        <v>3000</v>
      </c>
      <c r="I231" s="49">
        <f>J231-H231</f>
        <v>0</v>
      </c>
      <c r="J231" s="49">
        <v>3000</v>
      </c>
    </row>
    <row r="232" spans="1:10" x14ac:dyDescent="0.2">
      <c r="A232" s="42"/>
      <c r="B232" s="43"/>
      <c r="C232" s="42"/>
      <c r="D232" s="43">
        <v>3299</v>
      </c>
      <c r="E232" s="43"/>
      <c r="F232" s="42"/>
      <c r="G232" s="44" t="s">
        <v>205</v>
      </c>
      <c r="H232" s="45">
        <f>SUM(H233:H234)</f>
        <v>21500</v>
      </c>
      <c r="I232" s="45">
        <f>SUM(I233:I234)</f>
        <v>13000</v>
      </c>
      <c r="J232" s="45">
        <f>SUM(J233:J234)</f>
        <v>34500</v>
      </c>
    </row>
    <row r="233" spans="1:10" x14ac:dyDescent="0.2">
      <c r="A233" s="46"/>
      <c r="B233" s="47"/>
      <c r="C233" s="46"/>
      <c r="D233" s="47"/>
      <c r="E233" s="47"/>
      <c r="F233" s="46">
        <v>329990</v>
      </c>
      <c r="G233" s="48" t="s">
        <v>205</v>
      </c>
      <c r="H233" s="49">
        <v>20000</v>
      </c>
      <c r="I233" s="49">
        <f>J233-H233</f>
        <v>13000</v>
      </c>
      <c r="J233" s="49">
        <v>33000</v>
      </c>
    </row>
    <row r="234" spans="1:10" x14ac:dyDescent="0.2">
      <c r="A234" s="46"/>
      <c r="B234" s="47"/>
      <c r="C234" s="46"/>
      <c r="D234" s="47"/>
      <c r="E234" s="47"/>
      <c r="F234" s="46">
        <v>329992</v>
      </c>
      <c r="G234" s="48" t="s">
        <v>216</v>
      </c>
      <c r="H234" s="49">
        <v>1500</v>
      </c>
      <c r="I234" s="49">
        <f>J234-H234</f>
        <v>0</v>
      </c>
      <c r="J234" s="49">
        <v>1500</v>
      </c>
    </row>
    <row r="235" spans="1:10" x14ac:dyDescent="0.2">
      <c r="A235" s="35"/>
      <c r="B235" s="36">
        <v>34</v>
      </c>
      <c r="C235" s="35"/>
      <c r="D235" s="36"/>
      <c r="E235" s="36"/>
      <c r="F235" s="35"/>
      <c r="G235" s="36" t="s">
        <v>217</v>
      </c>
      <c r="H235" s="37">
        <f>H236+H239</f>
        <v>125000</v>
      </c>
      <c r="I235" s="37">
        <f>I236+I239</f>
        <v>534920</v>
      </c>
      <c r="J235" s="37">
        <f>J236+J239</f>
        <v>659920</v>
      </c>
    </row>
    <row r="236" spans="1:10" x14ac:dyDescent="0.2">
      <c r="A236" s="38"/>
      <c r="B236" s="39"/>
      <c r="C236" s="38">
        <v>342</v>
      </c>
      <c r="D236" s="39"/>
      <c r="E236" s="40">
        <v>11</v>
      </c>
      <c r="F236" s="38"/>
      <c r="G236" s="58" t="s">
        <v>218</v>
      </c>
      <c r="H236" s="41">
        <f t="shared" ref="H236:J237" si="13">H237</f>
        <v>8500</v>
      </c>
      <c r="I236" s="41">
        <f t="shared" si="13"/>
        <v>8500</v>
      </c>
      <c r="J236" s="41">
        <f t="shared" si="13"/>
        <v>17000</v>
      </c>
    </row>
    <row r="237" spans="1:10" ht="51" x14ac:dyDescent="0.2">
      <c r="A237" s="42"/>
      <c r="B237" s="43"/>
      <c r="C237" s="42"/>
      <c r="D237" s="43">
        <v>3423</v>
      </c>
      <c r="E237" s="43"/>
      <c r="F237" s="42"/>
      <c r="G237" s="51" t="s">
        <v>219</v>
      </c>
      <c r="H237" s="45">
        <f t="shared" si="13"/>
        <v>8500</v>
      </c>
      <c r="I237" s="45">
        <f t="shared" si="13"/>
        <v>8500</v>
      </c>
      <c r="J237" s="45">
        <f t="shared" si="13"/>
        <v>17000</v>
      </c>
    </row>
    <row r="238" spans="1:10" ht="25.5" x14ac:dyDescent="0.2">
      <c r="A238" s="46"/>
      <c r="B238" s="47"/>
      <c r="C238" s="46"/>
      <c r="D238" s="47"/>
      <c r="E238" s="47"/>
      <c r="F238" s="46">
        <v>34230</v>
      </c>
      <c r="G238" s="50" t="s">
        <v>220</v>
      </c>
      <c r="H238" s="49">
        <v>8500</v>
      </c>
      <c r="I238" s="49">
        <f>J238-H238</f>
        <v>8500</v>
      </c>
      <c r="J238" s="49">
        <v>17000</v>
      </c>
    </row>
    <row r="239" spans="1:10" x14ac:dyDescent="0.2">
      <c r="A239" s="38"/>
      <c r="B239" s="39"/>
      <c r="C239" s="38">
        <v>343</v>
      </c>
      <c r="D239" s="39"/>
      <c r="E239" s="40">
        <v>11</v>
      </c>
      <c r="F239" s="38"/>
      <c r="G239" s="39" t="s">
        <v>221</v>
      </c>
      <c r="H239" s="41">
        <f>H240+H244+H242</f>
        <v>116500</v>
      </c>
      <c r="I239" s="41">
        <f>I240+I244+I242</f>
        <v>526420</v>
      </c>
      <c r="J239" s="41">
        <f>J240+J244+J242</f>
        <v>642920</v>
      </c>
    </row>
    <row r="240" spans="1:10" x14ac:dyDescent="0.2">
      <c r="A240" s="42"/>
      <c r="B240" s="43"/>
      <c r="C240" s="42"/>
      <c r="D240" s="43">
        <v>3431</v>
      </c>
      <c r="E240" s="43"/>
      <c r="F240" s="42"/>
      <c r="G240" s="44" t="s">
        <v>222</v>
      </c>
      <c r="H240" s="45">
        <f>SUM(H241)</f>
        <v>20000</v>
      </c>
      <c r="I240" s="45">
        <f>SUM(I241)</f>
        <v>-10000</v>
      </c>
      <c r="J240" s="45">
        <f>SUM(J241)</f>
        <v>10000</v>
      </c>
    </row>
    <row r="241" spans="1:10" x14ac:dyDescent="0.2">
      <c r="A241" s="46"/>
      <c r="B241" s="47"/>
      <c r="C241" s="46"/>
      <c r="D241" s="47"/>
      <c r="E241" s="47"/>
      <c r="F241" s="46">
        <v>343110</v>
      </c>
      <c r="G241" s="48" t="s">
        <v>223</v>
      </c>
      <c r="H241" s="49">
        <v>20000</v>
      </c>
      <c r="I241" s="49">
        <f>J241-H241</f>
        <v>-10000</v>
      </c>
      <c r="J241" s="49">
        <v>10000</v>
      </c>
    </row>
    <row r="242" spans="1:10" x14ac:dyDescent="0.2">
      <c r="A242" s="42"/>
      <c r="B242" s="43"/>
      <c r="C242" s="42"/>
      <c r="D242" s="43">
        <v>3433</v>
      </c>
      <c r="E242" s="43"/>
      <c r="F242" s="42"/>
      <c r="G242" s="44" t="s">
        <v>224</v>
      </c>
      <c r="H242" s="45">
        <f>H243</f>
        <v>1000</v>
      </c>
      <c r="I242" s="45">
        <f>I243</f>
        <v>557920</v>
      </c>
      <c r="J242" s="45">
        <f>J243</f>
        <v>558920</v>
      </c>
    </row>
    <row r="243" spans="1:10" x14ac:dyDescent="0.2">
      <c r="A243" s="46"/>
      <c r="B243" s="47"/>
      <c r="C243" s="46"/>
      <c r="D243" s="47"/>
      <c r="E243" s="47"/>
      <c r="F243" s="46">
        <v>343330</v>
      </c>
      <c r="G243" s="48" t="s">
        <v>225</v>
      </c>
      <c r="H243" s="49">
        <v>1000</v>
      </c>
      <c r="I243" s="49">
        <f>J243-H243</f>
        <v>557920</v>
      </c>
      <c r="J243" s="49">
        <v>558920</v>
      </c>
    </row>
    <row r="244" spans="1:10" x14ac:dyDescent="0.2">
      <c r="A244" s="42"/>
      <c r="B244" s="43"/>
      <c r="C244" s="42"/>
      <c r="D244" s="43">
        <v>3434</v>
      </c>
      <c r="E244" s="43"/>
      <c r="F244" s="42"/>
      <c r="G244" s="44" t="s">
        <v>226</v>
      </c>
      <c r="H244" s="45">
        <f>SUM(H245:H248)</f>
        <v>95500</v>
      </c>
      <c r="I244" s="45">
        <f>SUM(I245:I248)</f>
        <v>-21500</v>
      </c>
      <c r="J244" s="45">
        <f>SUM(J245:J248)</f>
        <v>74000</v>
      </c>
    </row>
    <row r="245" spans="1:10" x14ac:dyDescent="0.2">
      <c r="A245" s="46"/>
      <c r="B245" s="47"/>
      <c r="C245" s="46"/>
      <c r="D245" s="47"/>
      <c r="E245" s="47"/>
      <c r="F245" s="46">
        <v>343490</v>
      </c>
      <c r="G245" s="48" t="s">
        <v>226</v>
      </c>
      <c r="H245" s="49">
        <v>15000</v>
      </c>
      <c r="I245" s="49">
        <f>J245-H245</f>
        <v>-13000</v>
      </c>
      <c r="J245" s="49">
        <v>2000</v>
      </c>
    </row>
    <row r="246" spans="1:10" x14ac:dyDescent="0.2">
      <c r="A246" s="46"/>
      <c r="B246" s="47"/>
      <c r="C246" s="46"/>
      <c r="D246" s="47"/>
      <c r="E246" s="47"/>
      <c r="F246" s="46">
        <v>343491</v>
      </c>
      <c r="G246" s="50" t="s">
        <v>227</v>
      </c>
      <c r="H246" s="49">
        <v>55000</v>
      </c>
      <c r="I246" s="49">
        <f>J246-H246</f>
        <v>0</v>
      </c>
      <c r="J246" s="49">
        <v>55000</v>
      </c>
    </row>
    <row r="247" spans="1:10" x14ac:dyDescent="0.2">
      <c r="A247" s="46"/>
      <c r="B247" s="47"/>
      <c r="C247" s="46"/>
      <c r="D247" s="47"/>
      <c r="E247" s="47"/>
      <c r="F247" s="46">
        <v>343492</v>
      </c>
      <c r="G247" s="48" t="s">
        <v>228</v>
      </c>
      <c r="H247" s="49">
        <v>12500</v>
      </c>
      <c r="I247" s="49">
        <f>J247-H247</f>
        <v>0</v>
      </c>
      <c r="J247" s="49">
        <v>12500</v>
      </c>
    </row>
    <row r="248" spans="1:10" x14ac:dyDescent="0.2">
      <c r="A248" s="46"/>
      <c r="B248" s="47"/>
      <c r="C248" s="46"/>
      <c r="D248" s="47"/>
      <c r="E248" s="47"/>
      <c r="F248" s="46">
        <v>343493</v>
      </c>
      <c r="G248" s="48" t="s">
        <v>229</v>
      </c>
      <c r="H248" s="49">
        <v>13000</v>
      </c>
      <c r="I248" s="49">
        <f>J248-H248</f>
        <v>-8500</v>
      </c>
      <c r="J248" s="49">
        <v>4500</v>
      </c>
    </row>
    <row r="249" spans="1:10" x14ac:dyDescent="0.2">
      <c r="A249" s="35"/>
      <c r="B249" s="36">
        <v>35</v>
      </c>
      <c r="C249" s="35"/>
      <c r="D249" s="36"/>
      <c r="E249" s="36"/>
      <c r="F249" s="35"/>
      <c r="G249" s="36" t="s">
        <v>230</v>
      </c>
      <c r="H249" s="37">
        <f t="shared" ref="H249:J250" si="14">H250</f>
        <v>72000</v>
      </c>
      <c r="I249" s="37">
        <f t="shared" si="14"/>
        <v>-15000</v>
      </c>
      <c r="J249" s="37">
        <f t="shared" si="14"/>
        <v>57000</v>
      </c>
    </row>
    <row r="250" spans="1:10" ht="38.25" x14ac:dyDescent="0.2">
      <c r="A250" s="38"/>
      <c r="B250" s="39"/>
      <c r="C250" s="38">
        <v>352</v>
      </c>
      <c r="D250" s="39"/>
      <c r="E250" s="40">
        <v>11</v>
      </c>
      <c r="F250" s="38"/>
      <c r="G250" s="58" t="s">
        <v>231</v>
      </c>
      <c r="H250" s="41">
        <f t="shared" si="14"/>
        <v>72000</v>
      </c>
      <c r="I250" s="41">
        <f t="shared" si="14"/>
        <v>-15000</v>
      </c>
      <c r="J250" s="41">
        <f t="shared" si="14"/>
        <v>57000</v>
      </c>
    </row>
    <row r="251" spans="1:10" x14ac:dyDescent="0.2">
      <c r="A251" s="42"/>
      <c r="B251" s="43"/>
      <c r="C251" s="42"/>
      <c r="D251" s="43">
        <v>3523</v>
      </c>
      <c r="E251" s="43"/>
      <c r="F251" s="42"/>
      <c r="G251" s="44" t="s">
        <v>232</v>
      </c>
      <c r="H251" s="45">
        <f>SUM(H252:H254)</f>
        <v>72000</v>
      </c>
      <c r="I251" s="45">
        <f>SUM(I252:I254)</f>
        <v>-15000</v>
      </c>
      <c r="J251" s="45">
        <f>SUM(J252:J254)</f>
        <v>57000</v>
      </c>
    </row>
    <row r="252" spans="1:10" ht="25.5" x14ac:dyDescent="0.2">
      <c r="A252" s="46"/>
      <c r="B252" s="47"/>
      <c r="C252" s="46"/>
      <c r="D252" s="47"/>
      <c r="E252" s="47"/>
      <c r="F252" s="46">
        <v>352311</v>
      </c>
      <c r="G252" s="50" t="s">
        <v>233</v>
      </c>
      <c r="H252" s="49">
        <v>15000</v>
      </c>
      <c r="I252" s="49">
        <f>J252-H252</f>
        <v>0</v>
      </c>
      <c r="J252" s="49">
        <v>15000</v>
      </c>
    </row>
    <row r="253" spans="1:10" x14ac:dyDescent="0.2">
      <c r="A253" s="46"/>
      <c r="B253" s="47"/>
      <c r="C253" s="46"/>
      <c r="D253" s="47"/>
      <c r="E253" s="47"/>
      <c r="F253" s="46">
        <v>352312</v>
      </c>
      <c r="G253" s="50" t="s">
        <v>234</v>
      </c>
      <c r="H253" s="49">
        <v>12000</v>
      </c>
      <c r="I253" s="49">
        <f>J253-H253</f>
        <v>0</v>
      </c>
      <c r="J253" s="49">
        <v>12000</v>
      </c>
    </row>
    <row r="254" spans="1:10" x14ac:dyDescent="0.2">
      <c r="A254" s="46"/>
      <c r="B254" s="47"/>
      <c r="C254" s="46"/>
      <c r="D254" s="47"/>
      <c r="E254" s="47"/>
      <c r="F254" s="46">
        <v>352313</v>
      </c>
      <c r="G254" s="48" t="s">
        <v>235</v>
      </c>
      <c r="H254" s="49">
        <v>45000</v>
      </c>
      <c r="I254" s="49">
        <f>J254-H254</f>
        <v>-15000</v>
      </c>
      <c r="J254" s="49">
        <v>30000</v>
      </c>
    </row>
    <row r="255" spans="1:10" x14ac:dyDescent="0.2">
      <c r="A255" s="35"/>
      <c r="B255" s="36">
        <v>36</v>
      </c>
      <c r="C255" s="35"/>
      <c r="D255" s="36"/>
      <c r="E255" s="36"/>
      <c r="F255" s="35"/>
      <c r="G255" s="36" t="s">
        <v>236</v>
      </c>
      <c r="H255" s="37">
        <f>H256</f>
        <v>628000</v>
      </c>
      <c r="I255" s="37">
        <f>I256</f>
        <v>11000</v>
      </c>
      <c r="J255" s="37">
        <f>J256</f>
        <v>639000</v>
      </c>
    </row>
    <row r="256" spans="1:10" x14ac:dyDescent="0.2">
      <c r="A256" s="38"/>
      <c r="B256" s="39"/>
      <c r="C256" s="38">
        <v>363</v>
      </c>
      <c r="D256" s="39"/>
      <c r="E256" s="40">
        <v>11</v>
      </c>
      <c r="F256" s="38"/>
      <c r="G256" s="39" t="s">
        <v>237</v>
      </c>
      <c r="H256" s="41">
        <f>H257+H270</f>
        <v>628000</v>
      </c>
      <c r="I256" s="41">
        <f>I257+I270</f>
        <v>11000</v>
      </c>
      <c r="J256" s="41">
        <f>J257+J270</f>
        <v>639000</v>
      </c>
    </row>
    <row r="257" spans="1:10" x14ac:dyDescent="0.2">
      <c r="A257" s="42"/>
      <c r="B257" s="43"/>
      <c r="C257" s="42"/>
      <c r="D257" s="43">
        <v>3631</v>
      </c>
      <c r="E257" s="43"/>
      <c r="F257" s="42"/>
      <c r="G257" s="44" t="s">
        <v>238</v>
      </c>
      <c r="H257" s="45">
        <f>SUM(H258:H269)</f>
        <v>563000</v>
      </c>
      <c r="I257" s="45">
        <f>SUM(I258:I269)</f>
        <v>76000</v>
      </c>
      <c r="J257" s="45">
        <f>SUM(J258:J269)</f>
        <v>639000</v>
      </c>
    </row>
    <row r="258" spans="1:10" ht="25.5" x14ac:dyDescent="0.2">
      <c r="A258" s="46"/>
      <c r="B258" s="47"/>
      <c r="C258" s="46"/>
      <c r="D258" s="47"/>
      <c r="E258" s="47"/>
      <c r="F258" s="46">
        <v>363140</v>
      </c>
      <c r="G258" s="50" t="s">
        <v>239</v>
      </c>
      <c r="H258" s="49">
        <v>15000</v>
      </c>
      <c r="I258" s="49">
        <f t="shared" ref="I258:I269" si="15">J258-H258</f>
        <v>-5000</v>
      </c>
      <c r="J258" s="49">
        <v>10000</v>
      </c>
    </row>
    <row r="259" spans="1:10" x14ac:dyDescent="0.2">
      <c r="A259" s="46"/>
      <c r="B259" s="47"/>
      <c r="C259" s="46"/>
      <c r="D259" s="47"/>
      <c r="E259" s="47"/>
      <c r="F259" s="46">
        <v>363141</v>
      </c>
      <c r="G259" s="50" t="s">
        <v>240</v>
      </c>
      <c r="H259" s="49">
        <v>5000</v>
      </c>
      <c r="I259" s="49">
        <f t="shared" si="15"/>
        <v>4000</v>
      </c>
      <c r="J259" s="49">
        <v>9000</v>
      </c>
    </row>
    <row r="260" spans="1:10" x14ac:dyDescent="0.2">
      <c r="A260" s="46"/>
      <c r="B260" s="47"/>
      <c r="C260" s="46"/>
      <c r="D260" s="47"/>
      <c r="E260" s="47"/>
      <c r="F260" s="46">
        <v>363142</v>
      </c>
      <c r="G260" s="50" t="s">
        <v>241</v>
      </c>
      <c r="H260" s="49">
        <v>4000</v>
      </c>
      <c r="I260" s="49">
        <f t="shared" si="15"/>
        <v>8000</v>
      </c>
      <c r="J260" s="49">
        <v>12000</v>
      </c>
    </row>
    <row r="261" spans="1:10" x14ac:dyDescent="0.2">
      <c r="A261" s="46"/>
      <c r="B261" s="47"/>
      <c r="C261" s="46"/>
      <c r="D261" s="47"/>
      <c r="E261" s="47"/>
      <c r="F261" s="46">
        <v>363143</v>
      </c>
      <c r="G261" s="50" t="s">
        <v>242</v>
      </c>
      <c r="H261" s="49">
        <v>25000</v>
      </c>
      <c r="I261" s="49">
        <f t="shared" si="15"/>
        <v>-10000</v>
      </c>
      <c r="J261" s="49">
        <v>15000</v>
      </c>
    </row>
    <row r="262" spans="1:10" x14ac:dyDescent="0.2">
      <c r="A262" s="46"/>
      <c r="B262" s="47"/>
      <c r="C262" s="46"/>
      <c r="D262" s="47"/>
      <c r="E262" s="47"/>
      <c r="F262" s="46">
        <v>363144</v>
      </c>
      <c r="G262" s="50" t="s">
        <v>243</v>
      </c>
      <c r="H262" s="49">
        <v>4000</v>
      </c>
      <c r="I262" s="49">
        <f t="shared" si="15"/>
        <v>0</v>
      </c>
      <c r="J262" s="49">
        <v>4000</v>
      </c>
    </row>
    <row r="263" spans="1:10" ht="25.5" x14ac:dyDescent="0.2">
      <c r="A263" s="46"/>
      <c r="B263" s="47"/>
      <c r="C263" s="46"/>
      <c r="D263" s="47"/>
      <c r="E263" s="47"/>
      <c r="F263" s="46">
        <v>363150</v>
      </c>
      <c r="G263" s="50" t="s">
        <v>244</v>
      </c>
      <c r="H263" s="49">
        <v>6000</v>
      </c>
      <c r="I263" s="49">
        <f t="shared" si="15"/>
        <v>-2000</v>
      </c>
      <c r="J263" s="49">
        <v>4000</v>
      </c>
    </row>
    <row r="264" spans="1:10" x14ac:dyDescent="0.2">
      <c r="A264" s="46"/>
      <c r="B264" s="47"/>
      <c r="C264" s="46"/>
      <c r="D264" s="47"/>
      <c r="E264" s="47"/>
      <c r="F264" s="46">
        <v>363151</v>
      </c>
      <c r="G264" s="50" t="s">
        <v>245</v>
      </c>
      <c r="H264" s="49">
        <v>65000</v>
      </c>
      <c r="I264" s="49">
        <f t="shared" si="15"/>
        <v>8000</v>
      </c>
      <c r="J264" s="49">
        <v>73000</v>
      </c>
    </row>
    <row r="265" spans="1:10" x14ac:dyDescent="0.2">
      <c r="A265" s="46"/>
      <c r="B265" s="47"/>
      <c r="C265" s="46"/>
      <c r="D265" s="47"/>
      <c r="E265" s="47"/>
      <c r="F265" s="46">
        <v>363152</v>
      </c>
      <c r="G265" s="50" t="s">
        <v>246</v>
      </c>
      <c r="H265" s="49">
        <v>380000</v>
      </c>
      <c r="I265" s="49">
        <f t="shared" si="15"/>
        <v>80000</v>
      </c>
      <c r="J265" s="49">
        <v>460000</v>
      </c>
    </row>
    <row r="266" spans="1:10" x14ac:dyDescent="0.2">
      <c r="A266" s="46"/>
      <c r="B266" s="47"/>
      <c r="C266" s="46"/>
      <c r="D266" s="47"/>
      <c r="E266" s="47"/>
      <c r="F266" s="46">
        <v>363153</v>
      </c>
      <c r="G266" s="50" t="s">
        <v>247</v>
      </c>
      <c r="H266" s="49">
        <v>45000</v>
      </c>
      <c r="I266" s="49">
        <f t="shared" si="15"/>
        <v>-15000</v>
      </c>
      <c r="J266" s="49">
        <v>30000</v>
      </c>
    </row>
    <row r="267" spans="1:10" x14ac:dyDescent="0.2">
      <c r="A267" s="46"/>
      <c r="B267" s="47"/>
      <c r="C267" s="46"/>
      <c r="D267" s="47"/>
      <c r="E267" s="47"/>
      <c r="F267" s="46">
        <v>36319</v>
      </c>
      <c r="G267" s="50" t="s">
        <v>248</v>
      </c>
      <c r="H267" s="49">
        <v>3000</v>
      </c>
      <c r="I267" s="49">
        <f t="shared" si="15"/>
        <v>0</v>
      </c>
      <c r="J267" s="49">
        <v>3000</v>
      </c>
    </row>
    <row r="268" spans="1:10" x14ac:dyDescent="0.2">
      <c r="A268" s="46"/>
      <c r="B268" s="47"/>
      <c r="C268" s="46"/>
      <c r="D268" s="47"/>
      <c r="E268" s="47"/>
      <c r="F268" s="46">
        <v>363191</v>
      </c>
      <c r="G268" s="50" t="s">
        <v>249</v>
      </c>
      <c r="H268" s="49">
        <v>3000</v>
      </c>
      <c r="I268" s="49">
        <f t="shared" si="15"/>
        <v>0</v>
      </c>
      <c r="J268" s="49">
        <v>3000</v>
      </c>
    </row>
    <row r="269" spans="1:10" x14ac:dyDescent="0.2">
      <c r="A269" s="46"/>
      <c r="B269" s="47"/>
      <c r="C269" s="46"/>
      <c r="D269" s="47"/>
      <c r="E269" s="47"/>
      <c r="F269" s="46">
        <v>363192</v>
      </c>
      <c r="G269" s="50" t="s">
        <v>250</v>
      </c>
      <c r="H269" s="49">
        <v>8000</v>
      </c>
      <c r="I269" s="49">
        <f t="shared" si="15"/>
        <v>8000</v>
      </c>
      <c r="J269" s="49">
        <v>16000</v>
      </c>
    </row>
    <row r="270" spans="1:10" x14ac:dyDescent="0.2">
      <c r="A270" s="42"/>
      <c r="B270" s="43"/>
      <c r="C270" s="42"/>
      <c r="D270" s="43">
        <v>3632</v>
      </c>
      <c r="E270" s="43"/>
      <c r="F270" s="42"/>
      <c r="G270" s="44" t="s">
        <v>251</v>
      </c>
      <c r="H270" s="45">
        <f>SUM(H271:H272)</f>
        <v>65000</v>
      </c>
      <c r="I270" s="45">
        <f>SUM(I271:I272)</f>
        <v>-65000</v>
      </c>
      <c r="J270" s="45">
        <f>SUM(J271:J272)</f>
        <v>0</v>
      </c>
    </row>
    <row r="271" spans="1:10" x14ac:dyDescent="0.2">
      <c r="A271" s="46"/>
      <c r="B271" s="47"/>
      <c r="C271" s="46"/>
      <c r="D271" s="47"/>
      <c r="E271" s="47"/>
      <c r="F271" s="46">
        <v>363240</v>
      </c>
      <c r="G271" s="50" t="s">
        <v>252</v>
      </c>
      <c r="H271" s="49">
        <v>50000</v>
      </c>
      <c r="I271" s="49">
        <f>J271-H271</f>
        <v>-50000</v>
      </c>
      <c r="J271" s="49">
        <v>0</v>
      </c>
    </row>
    <row r="272" spans="1:10" x14ac:dyDescent="0.2">
      <c r="A272" s="46"/>
      <c r="B272" s="47"/>
      <c r="C272" s="46"/>
      <c r="D272" s="47"/>
      <c r="E272" s="47"/>
      <c r="F272" s="46">
        <v>363241</v>
      </c>
      <c r="G272" s="50" t="s">
        <v>253</v>
      </c>
      <c r="H272" s="49">
        <v>15000</v>
      </c>
      <c r="I272" s="49">
        <f>J272-H272</f>
        <v>-15000</v>
      </c>
      <c r="J272" s="49">
        <v>0</v>
      </c>
    </row>
    <row r="273" spans="1:10" ht="25.5" x14ac:dyDescent="0.2">
      <c r="A273" s="35"/>
      <c r="B273" s="36">
        <v>37</v>
      </c>
      <c r="C273" s="35"/>
      <c r="D273" s="36"/>
      <c r="E273" s="36"/>
      <c r="F273" s="35"/>
      <c r="G273" s="52" t="s">
        <v>254</v>
      </c>
      <c r="H273" s="37">
        <f>H274</f>
        <v>390000</v>
      </c>
      <c r="I273" s="37">
        <f>I274</f>
        <v>-27000</v>
      </c>
      <c r="J273" s="37">
        <f>J274</f>
        <v>363000</v>
      </c>
    </row>
    <row r="274" spans="1:10" x14ac:dyDescent="0.2">
      <c r="A274" s="38"/>
      <c r="B274" s="39"/>
      <c r="C274" s="38">
        <v>372</v>
      </c>
      <c r="D274" s="39"/>
      <c r="E274" s="40">
        <v>11</v>
      </c>
      <c r="F274" s="38"/>
      <c r="G274" s="39" t="s">
        <v>255</v>
      </c>
      <c r="H274" s="41">
        <f>H275+H284</f>
        <v>390000</v>
      </c>
      <c r="I274" s="41">
        <f>I275+I284</f>
        <v>-27000</v>
      </c>
      <c r="J274" s="41">
        <f>J275+J284</f>
        <v>363000</v>
      </c>
    </row>
    <row r="275" spans="1:10" x14ac:dyDescent="0.2">
      <c r="A275" s="42"/>
      <c r="B275" s="43"/>
      <c r="C275" s="42"/>
      <c r="D275" s="43">
        <v>3721</v>
      </c>
      <c r="E275" s="43"/>
      <c r="F275" s="42"/>
      <c r="G275" s="44" t="s">
        <v>256</v>
      </c>
      <c r="H275" s="45">
        <f>SUM(H276:H283)</f>
        <v>335000</v>
      </c>
      <c r="I275" s="45">
        <f>SUM(I276:I283)</f>
        <v>-22000</v>
      </c>
      <c r="J275" s="45">
        <f>SUM(J276:J283)</f>
        <v>313000</v>
      </c>
    </row>
    <row r="276" spans="1:10" x14ac:dyDescent="0.2">
      <c r="A276" s="46"/>
      <c r="B276" s="47"/>
      <c r="C276" s="46"/>
      <c r="D276" s="47"/>
      <c r="E276" s="47"/>
      <c r="F276" s="46">
        <v>372120</v>
      </c>
      <c r="G276" s="48" t="s">
        <v>257</v>
      </c>
      <c r="H276" s="49">
        <v>20000</v>
      </c>
      <c r="I276" s="49">
        <f t="shared" ref="I276:I283" si="16">J276-H276</f>
        <v>0</v>
      </c>
      <c r="J276" s="49">
        <v>20000</v>
      </c>
    </row>
    <row r="277" spans="1:10" x14ac:dyDescent="0.2">
      <c r="A277" s="46"/>
      <c r="B277" s="47"/>
      <c r="C277" s="46"/>
      <c r="D277" s="47"/>
      <c r="E277" s="47"/>
      <c r="F277" s="46">
        <v>372121</v>
      </c>
      <c r="G277" s="48" t="s">
        <v>258</v>
      </c>
      <c r="H277" s="49">
        <v>25000</v>
      </c>
      <c r="I277" s="49">
        <f t="shared" si="16"/>
        <v>-5000</v>
      </c>
      <c r="J277" s="49">
        <v>20000</v>
      </c>
    </row>
    <row r="278" spans="1:10" x14ac:dyDescent="0.2">
      <c r="A278" s="46"/>
      <c r="B278" s="47"/>
      <c r="C278" s="46"/>
      <c r="D278" s="47"/>
      <c r="E278" s="47"/>
      <c r="F278" s="46">
        <v>372122</v>
      </c>
      <c r="G278" s="48" t="s">
        <v>259</v>
      </c>
      <c r="H278" s="49">
        <v>5000</v>
      </c>
      <c r="I278" s="49">
        <f t="shared" si="16"/>
        <v>-5000</v>
      </c>
      <c r="J278" s="49">
        <v>0</v>
      </c>
    </row>
    <row r="279" spans="1:10" x14ac:dyDescent="0.2">
      <c r="A279" s="46"/>
      <c r="B279" s="47"/>
      <c r="C279" s="46"/>
      <c r="D279" s="47"/>
      <c r="E279" s="47"/>
      <c r="F279" s="46">
        <v>372123</v>
      </c>
      <c r="G279" s="48" t="s">
        <v>260</v>
      </c>
      <c r="H279" s="49">
        <v>100000</v>
      </c>
      <c r="I279" s="49">
        <f t="shared" si="16"/>
        <v>0</v>
      </c>
      <c r="J279" s="49">
        <v>100000</v>
      </c>
    </row>
    <row r="280" spans="1:10" x14ac:dyDescent="0.2">
      <c r="A280" s="46"/>
      <c r="B280" s="47"/>
      <c r="C280" s="46"/>
      <c r="D280" s="47"/>
      <c r="E280" s="47"/>
      <c r="F280" s="46">
        <v>372124</v>
      </c>
      <c r="G280" s="48" t="s">
        <v>261</v>
      </c>
      <c r="H280" s="49">
        <v>70000</v>
      </c>
      <c r="I280" s="49">
        <f t="shared" si="16"/>
        <v>-2000</v>
      </c>
      <c r="J280" s="49">
        <v>68000</v>
      </c>
    </row>
    <row r="281" spans="1:10" x14ac:dyDescent="0.2">
      <c r="A281" s="46"/>
      <c r="B281" s="47"/>
      <c r="C281" s="46"/>
      <c r="D281" s="47"/>
      <c r="E281" s="47"/>
      <c r="F281" s="46">
        <v>372125</v>
      </c>
      <c r="G281" s="48" t="s">
        <v>262</v>
      </c>
      <c r="H281" s="49">
        <v>15000</v>
      </c>
      <c r="I281" s="49">
        <f t="shared" si="16"/>
        <v>0</v>
      </c>
      <c r="J281" s="49">
        <v>15000</v>
      </c>
    </row>
    <row r="282" spans="1:10" x14ac:dyDescent="0.2">
      <c r="A282" s="46"/>
      <c r="B282" s="47"/>
      <c r="C282" s="46"/>
      <c r="D282" s="47"/>
      <c r="E282" s="47"/>
      <c r="F282" s="46">
        <v>372126</v>
      </c>
      <c r="G282" s="48" t="s">
        <v>263</v>
      </c>
      <c r="H282" s="49">
        <v>30000</v>
      </c>
      <c r="I282" s="49">
        <f t="shared" si="16"/>
        <v>0</v>
      </c>
      <c r="J282" s="49">
        <v>30000</v>
      </c>
    </row>
    <row r="283" spans="1:10" x14ac:dyDescent="0.2">
      <c r="A283" s="46"/>
      <c r="B283" s="47"/>
      <c r="C283" s="46"/>
      <c r="D283" s="47"/>
      <c r="E283" s="47"/>
      <c r="F283" s="46">
        <v>372150</v>
      </c>
      <c r="G283" s="48" t="s">
        <v>264</v>
      </c>
      <c r="H283" s="49">
        <v>70000</v>
      </c>
      <c r="I283" s="49">
        <f t="shared" si="16"/>
        <v>-10000</v>
      </c>
      <c r="J283" s="49">
        <v>60000</v>
      </c>
    </row>
    <row r="284" spans="1:10" x14ac:dyDescent="0.2">
      <c r="A284" s="42"/>
      <c r="B284" s="43"/>
      <c r="C284" s="42"/>
      <c r="D284" s="43">
        <v>3722</v>
      </c>
      <c r="E284" s="43"/>
      <c r="F284" s="42"/>
      <c r="G284" s="44" t="s">
        <v>265</v>
      </c>
      <c r="H284" s="45">
        <f>SUM(H285:H285)</f>
        <v>55000</v>
      </c>
      <c r="I284" s="45">
        <f>SUM(I285:I285)</f>
        <v>-5000</v>
      </c>
      <c r="J284" s="45">
        <f>J285</f>
        <v>50000</v>
      </c>
    </row>
    <row r="285" spans="1:10" x14ac:dyDescent="0.2">
      <c r="A285" s="46"/>
      <c r="B285" s="47"/>
      <c r="C285" s="46"/>
      <c r="D285" s="47"/>
      <c r="E285" s="47"/>
      <c r="F285" s="46">
        <v>372210</v>
      </c>
      <c r="G285" s="48" t="s">
        <v>266</v>
      </c>
      <c r="H285" s="49">
        <v>55000</v>
      </c>
      <c r="I285" s="49">
        <f>J285-H285</f>
        <v>-5000</v>
      </c>
      <c r="J285" s="49">
        <v>50000</v>
      </c>
    </row>
    <row r="286" spans="1:10" x14ac:dyDescent="0.2">
      <c r="A286" s="35"/>
      <c r="B286" s="36">
        <v>38</v>
      </c>
      <c r="C286" s="35"/>
      <c r="D286" s="36"/>
      <c r="E286" s="36"/>
      <c r="F286" s="35"/>
      <c r="G286" s="36" t="s">
        <v>267</v>
      </c>
      <c r="H286" s="37">
        <f>H287+H297+H300+H294</f>
        <v>597500</v>
      </c>
      <c r="I286" s="37">
        <f>I287+I297+I300+I294</f>
        <v>-120500</v>
      </c>
      <c r="J286" s="37">
        <f>J287+J297+J300+J294</f>
        <v>477000</v>
      </c>
    </row>
    <row r="287" spans="1:10" x14ac:dyDescent="0.2">
      <c r="A287" s="38"/>
      <c r="B287" s="39"/>
      <c r="C287" s="38">
        <v>381</v>
      </c>
      <c r="D287" s="39"/>
      <c r="E287" s="40">
        <v>11</v>
      </c>
      <c r="F287" s="38"/>
      <c r="G287" s="39" t="s">
        <v>105</v>
      </c>
      <c r="H287" s="41">
        <f>H288</f>
        <v>364500</v>
      </c>
      <c r="I287" s="41">
        <f>I288</f>
        <v>-15500</v>
      </c>
      <c r="J287" s="41">
        <f>J288</f>
        <v>349000</v>
      </c>
    </row>
    <row r="288" spans="1:10" x14ac:dyDescent="0.2">
      <c r="A288" s="42"/>
      <c r="B288" s="43"/>
      <c r="C288" s="42"/>
      <c r="D288" s="43">
        <v>3811</v>
      </c>
      <c r="E288" s="43"/>
      <c r="F288" s="42"/>
      <c r="G288" s="44" t="s">
        <v>268</v>
      </c>
      <c r="H288" s="45">
        <f>SUM(H289:H293)</f>
        <v>364500</v>
      </c>
      <c r="I288" s="45">
        <f>SUM(I289:I293)</f>
        <v>-15500</v>
      </c>
      <c r="J288" s="45">
        <f>SUM(J289:J293)</f>
        <v>349000</v>
      </c>
    </row>
    <row r="289" spans="1:10" x14ac:dyDescent="0.2">
      <c r="A289" s="46"/>
      <c r="B289" s="47"/>
      <c r="C289" s="46"/>
      <c r="D289" s="47"/>
      <c r="E289" s="47"/>
      <c r="F289" s="46">
        <v>3811</v>
      </c>
      <c r="G289" s="48" t="s">
        <v>509</v>
      </c>
      <c r="H289" s="49">
        <v>70000</v>
      </c>
      <c r="I289" s="49">
        <f>J289-H289</f>
        <v>-18000</v>
      </c>
      <c r="J289" s="49">
        <v>52000</v>
      </c>
    </row>
    <row r="290" spans="1:10" x14ac:dyDescent="0.2">
      <c r="A290" s="46"/>
      <c r="B290" s="47"/>
      <c r="C290" s="46"/>
      <c r="D290" s="47"/>
      <c r="E290" s="47"/>
      <c r="F290" s="46">
        <v>3811</v>
      </c>
      <c r="G290" s="48" t="s">
        <v>508</v>
      </c>
      <c r="H290" s="49">
        <v>75000</v>
      </c>
      <c r="I290" s="49">
        <f>J290-H290</f>
        <v>-16000</v>
      </c>
      <c r="J290" s="49">
        <v>59000</v>
      </c>
    </row>
    <row r="291" spans="1:10" x14ac:dyDescent="0.2">
      <c r="A291" s="46"/>
      <c r="B291" s="47"/>
      <c r="C291" s="46"/>
      <c r="D291" s="47"/>
      <c r="E291" s="47"/>
      <c r="F291" s="46">
        <v>3811</v>
      </c>
      <c r="G291" s="48" t="s">
        <v>510</v>
      </c>
      <c r="H291" s="49">
        <v>26500</v>
      </c>
      <c r="I291" s="49">
        <f>J291-H291</f>
        <v>-2500</v>
      </c>
      <c r="J291" s="49">
        <v>24000</v>
      </c>
    </row>
    <row r="292" spans="1:10" x14ac:dyDescent="0.2">
      <c r="A292" s="46"/>
      <c r="B292" s="47"/>
      <c r="C292" s="46"/>
      <c r="D292" s="47"/>
      <c r="E292" s="47"/>
      <c r="F292" s="46">
        <v>3811420</v>
      </c>
      <c r="G292" s="48" t="s">
        <v>269</v>
      </c>
      <c r="H292" s="49">
        <v>180000</v>
      </c>
      <c r="I292" s="49">
        <f>J292-H292</f>
        <v>20000</v>
      </c>
      <c r="J292" s="49">
        <v>200000</v>
      </c>
    </row>
    <row r="293" spans="1:10" x14ac:dyDescent="0.2">
      <c r="A293" s="46"/>
      <c r="B293" s="47"/>
      <c r="C293" s="46"/>
      <c r="D293" s="47"/>
      <c r="E293" s="47"/>
      <c r="F293" s="46">
        <v>38114</v>
      </c>
      <c r="G293" s="50" t="s">
        <v>270</v>
      </c>
      <c r="H293" s="49">
        <v>13000</v>
      </c>
      <c r="I293" s="49">
        <f>J293-H293</f>
        <v>1000</v>
      </c>
      <c r="J293" s="49">
        <v>14000</v>
      </c>
    </row>
    <row r="294" spans="1:10" x14ac:dyDescent="0.2">
      <c r="A294" s="38"/>
      <c r="B294" s="39"/>
      <c r="C294" s="38">
        <v>382</v>
      </c>
      <c r="D294" s="39"/>
      <c r="E294" s="40">
        <v>11</v>
      </c>
      <c r="F294" s="38"/>
      <c r="G294" s="39" t="s">
        <v>271</v>
      </c>
      <c r="H294" s="41">
        <f t="shared" ref="H294:J295" si="17">H295</f>
        <v>13000</v>
      </c>
      <c r="I294" s="41">
        <f t="shared" si="17"/>
        <v>0</v>
      </c>
      <c r="J294" s="41">
        <f t="shared" si="17"/>
        <v>13000</v>
      </c>
    </row>
    <row r="295" spans="1:10" x14ac:dyDescent="0.2">
      <c r="A295" s="42"/>
      <c r="B295" s="43"/>
      <c r="C295" s="42"/>
      <c r="D295" s="43">
        <v>3821</v>
      </c>
      <c r="E295" s="43"/>
      <c r="F295" s="42"/>
      <c r="G295" s="44" t="s">
        <v>272</v>
      </c>
      <c r="H295" s="45">
        <f t="shared" si="17"/>
        <v>13000</v>
      </c>
      <c r="I295" s="45">
        <f t="shared" si="17"/>
        <v>0</v>
      </c>
      <c r="J295" s="45">
        <f t="shared" si="17"/>
        <v>13000</v>
      </c>
    </row>
    <row r="296" spans="1:10" ht="25.5" x14ac:dyDescent="0.2">
      <c r="A296" s="46"/>
      <c r="B296" s="47"/>
      <c r="C296" s="46"/>
      <c r="D296" s="47"/>
      <c r="E296" s="47"/>
      <c r="F296" s="46">
        <v>38217</v>
      </c>
      <c r="G296" s="50" t="s">
        <v>273</v>
      </c>
      <c r="H296" s="49">
        <v>13000</v>
      </c>
      <c r="I296" s="49">
        <f>J296-H296</f>
        <v>0</v>
      </c>
      <c r="J296" s="49">
        <v>13000</v>
      </c>
    </row>
    <row r="297" spans="1:10" ht="25.5" x14ac:dyDescent="0.2">
      <c r="A297" s="63"/>
      <c r="B297" s="64"/>
      <c r="C297" s="65">
        <v>383</v>
      </c>
      <c r="D297" s="64"/>
      <c r="E297" s="64">
        <v>11</v>
      </c>
      <c r="F297" s="63"/>
      <c r="G297" s="66" t="s">
        <v>274</v>
      </c>
      <c r="H297" s="67">
        <f t="shared" ref="H297:J298" si="18">H298</f>
        <v>0</v>
      </c>
      <c r="I297" s="67">
        <f t="shared" si="18"/>
        <v>0</v>
      </c>
      <c r="J297" s="67">
        <f t="shared" si="18"/>
        <v>0</v>
      </c>
    </row>
    <row r="298" spans="1:10" ht="25.5" x14ac:dyDescent="0.2">
      <c r="A298" s="68"/>
      <c r="B298" s="69"/>
      <c r="C298" s="68"/>
      <c r="D298" s="70">
        <v>3831</v>
      </c>
      <c r="E298" s="69"/>
      <c r="F298" s="68"/>
      <c r="G298" s="71" t="s">
        <v>274</v>
      </c>
      <c r="H298" s="72">
        <f t="shared" si="18"/>
        <v>0</v>
      </c>
      <c r="I298" s="72">
        <f t="shared" si="18"/>
        <v>0</v>
      </c>
      <c r="J298" s="72">
        <f t="shared" si="18"/>
        <v>0</v>
      </c>
    </row>
    <row r="299" spans="1:10" x14ac:dyDescent="0.2">
      <c r="A299" s="46"/>
      <c r="B299" s="47"/>
      <c r="C299" s="46"/>
      <c r="D299" s="29"/>
      <c r="E299" s="47"/>
      <c r="F299" s="46"/>
      <c r="G299" s="50"/>
      <c r="H299" s="49">
        <v>0</v>
      </c>
      <c r="I299" s="49">
        <f>J299-H299</f>
        <v>0</v>
      </c>
      <c r="J299" s="49">
        <v>0</v>
      </c>
    </row>
    <row r="300" spans="1:10" x14ac:dyDescent="0.2">
      <c r="A300" s="38"/>
      <c r="B300" s="39"/>
      <c r="C300" s="38">
        <v>386</v>
      </c>
      <c r="D300" s="39"/>
      <c r="E300" s="40">
        <v>11</v>
      </c>
      <c r="F300" s="38"/>
      <c r="G300" s="39" t="s">
        <v>275</v>
      </c>
      <c r="H300" s="41">
        <f>H301</f>
        <v>220000</v>
      </c>
      <c r="I300" s="41">
        <f>I301</f>
        <v>-105000</v>
      </c>
      <c r="J300" s="41">
        <f>J301</f>
        <v>115000</v>
      </c>
    </row>
    <row r="301" spans="1:10" x14ac:dyDescent="0.2">
      <c r="A301" s="42"/>
      <c r="B301" s="43"/>
      <c r="C301" s="42"/>
      <c r="D301" s="43">
        <v>3861</v>
      </c>
      <c r="E301" s="43"/>
      <c r="F301" s="42"/>
      <c r="G301" s="44" t="s">
        <v>276</v>
      </c>
      <c r="H301" s="45">
        <f>H302+H303</f>
        <v>220000</v>
      </c>
      <c r="I301" s="45">
        <f>SUM(I302:I303)</f>
        <v>-105000</v>
      </c>
      <c r="J301" s="45">
        <f>J302+J303</f>
        <v>115000</v>
      </c>
    </row>
    <row r="302" spans="1:10" x14ac:dyDescent="0.2">
      <c r="A302" s="46"/>
      <c r="B302" s="47"/>
      <c r="C302" s="46"/>
      <c r="D302" s="47"/>
      <c r="E302" s="47"/>
      <c r="F302" s="46">
        <v>386120</v>
      </c>
      <c r="G302" s="50" t="s">
        <v>277</v>
      </c>
      <c r="H302" s="49">
        <v>150000</v>
      </c>
      <c r="I302" s="49">
        <f>J302-H302</f>
        <v>-35000</v>
      </c>
      <c r="J302" s="49">
        <v>115000</v>
      </c>
    </row>
    <row r="303" spans="1:10" x14ac:dyDescent="0.2">
      <c r="A303" s="46"/>
      <c r="B303" s="47"/>
      <c r="C303" s="46"/>
      <c r="D303" s="47"/>
      <c r="E303" s="47"/>
      <c r="F303" s="46">
        <v>386121</v>
      </c>
      <c r="G303" s="50" t="s">
        <v>278</v>
      </c>
      <c r="H303" s="49">
        <v>70000</v>
      </c>
      <c r="I303" s="49">
        <f>J303-H303</f>
        <v>-70000</v>
      </c>
      <c r="J303" s="49">
        <v>0</v>
      </c>
    </row>
    <row r="304" spans="1:10" x14ac:dyDescent="0.2">
      <c r="A304" s="31">
        <v>4</v>
      </c>
      <c r="B304" s="32"/>
      <c r="C304" s="31"/>
      <c r="D304" s="32"/>
      <c r="E304" s="32"/>
      <c r="F304" s="31"/>
      <c r="G304" s="32" t="s">
        <v>279</v>
      </c>
      <c r="H304" s="33">
        <f>H305+H317</f>
        <v>8185000</v>
      </c>
      <c r="I304" s="73">
        <f>I305+I317</f>
        <v>-216170</v>
      </c>
      <c r="J304" s="33">
        <f>J305+J317</f>
        <v>7968830</v>
      </c>
    </row>
    <row r="305" spans="1:10" x14ac:dyDescent="0.2">
      <c r="A305" s="35"/>
      <c r="B305" s="36">
        <v>41</v>
      </c>
      <c r="C305" s="35"/>
      <c r="D305" s="36"/>
      <c r="E305" s="36"/>
      <c r="F305" s="35"/>
      <c r="G305" s="36" t="s">
        <v>280</v>
      </c>
      <c r="H305" s="37">
        <f>H306+H309</f>
        <v>750000</v>
      </c>
      <c r="I305" s="37">
        <f>I306+I309</f>
        <v>-693800</v>
      </c>
      <c r="J305" s="37">
        <f>J306+J309</f>
        <v>56200</v>
      </c>
    </row>
    <row r="306" spans="1:10" x14ac:dyDescent="0.2">
      <c r="A306" s="65"/>
      <c r="B306" s="74"/>
      <c r="C306" s="65">
        <v>411</v>
      </c>
      <c r="D306" s="74"/>
      <c r="E306" s="75">
        <v>11</v>
      </c>
      <c r="F306" s="65"/>
      <c r="G306" s="74" t="s">
        <v>281</v>
      </c>
      <c r="H306" s="76">
        <f t="shared" ref="H306:J307" si="19">H307</f>
        <v>0</v>
      </c>
      <c r="I306" s="76">
        <f t="shared" si="19"/>
        <v>0</v>
      </c>
      <c r="J306" s="76">
        <f t="shared" si="19"/>
        <v>0</v>
      </c>
    </row>
    <row r="307" spans="1:10" x14ac:dyDescent="0.2">
      <c r="A307" s="77"/>
      <c r="B307" s="78"/>
      <c r="C307" s="77"/>
      <c r="D307" s="79">
        <v>4111</v>
      </c>
      <c r="E307" s="78"/>
      <c r="F307" s="77"/>
      <c r="G307" s="80" t="s">
        <v>114</v>
      </c>
      <c r="H307" s="81">
        <f t="shared" si="19"/>
        <v>0</v>
      </c>
      <c r="I307" s="81">
        <f t="shared" si="19"/>
        <v>0</v>
      </c>
      <c r="J307" s="82">
        <f t="shared" si="19"/>
        <v>0</v>
      </c>
    </row>
    <row r="308" spans="1:10" x14ac:dyDescent="0.2">
      <c r="A308" s="46"/>
      <c r="B308" s="47"/>
      <c r="C308" s="46"/>
      <c r="D308" s="47"/>
      <c r="E308" s="47"/>
      <c r="F308" s="46"/>
      <c r="G308" s="48"/>
      <c r="H308" s="49">
        <v>0</v>
      </c>
      <c r="I308" s="49">
        <f>J308-H308</f>
        <v>0</v>
      </c>
      <c r="J308" s="49">
        <v>0</v>
      </c>
    </row>
    <row r="309" spans="1:10" x14ac:dyDescent="0.2">
      <c r="A309" s="38"/>
      <c r="B309" s="39"/>
      <c r="C309" s="38">
        <v>412</v>
      </c>
      <c r="D309" s="39"/>
      <c r="E309" s="40">
        <v>11</v>
      </c>
      <c r="F309" s="38"/>
      <c r="G309" s="39" t="s">
        <v>282</v>
      </c>
      <c r="H309" s="41">
        <f>H310+H314</f>
        <v>750000</v>
      </c>
      <c r="I309" s="41">
        <f>I310+I314</f>
        <v>-693800</v>
      </c>
      <c r="J309" s="41">
        <f>J310+J314</f>
        <v>56200</v>
      </c>
    </row>
    <row r="310" spans="1:10" x14ac:dyDescent="0.2">
      <c r="A310" s="42"/>
      <c r="B310" s="43"/>
      <c r="C310" s="42"/>
      <c r="D310" s="43">
        <v>4124</v>
      </c>
      <c r="E310" s="43"/>
      <c r="F310" s="42"/>
      <c r="G310" s="44" t="s">
        <v>283</v>
      </c>
      <c r="H310" s="45">
        <f>SUM(H311:H313)</f>
        <v>700000</v>
      </c>
      <c r="I310" s="45">
        <f>SUM(I311:I313)</f>
        <v>-700000</v>
      </c>
      <c r="J310" s="45">
        <f>SUM(J311:J313)</f>
        <v>0</v>
      </c>
    </row>
    <row r="311" spans="1:10" x14ac:dyDescent="0.2">
      <c r="A311" s="46"/>
      <c r="B311" s="47"/>
      <c r="C311" s="46"/>
      <c r="D311" s="47"/>
      <c r="E311" s="47"/>
      <c r="F311" s="46">
        <v>41241</v>
      </c>
      <c r="G311" s="48" t="s">
        <v>284</v>
      </c>
      <c r="H311" s="49">
        <v>450000</v>
      </c>
      <c r="I311" s="49">
        <f>J311-H311</f>
        <v>-450000</v>
      </c>
      <c r="J311" s="49">
        <v>0</v>
      </c>
    </row>
    <row r="312" spans="1:10" x14ac:dyDescent="0.2">
      <c r="A312" s="46"/>
      <c r="B312" s="47"/>
      <c r="C312" s="46"/>
      <c r="D312" s="47"/>
      <c r="E312" s="47"/>
      <c r="F312" s="46">
        <v>412410</v>
      </c>
      <c r="G312" s="48" t="s">
        <v>285</v>
      </c>
      <c r="H312" s="49">
        <v>100000</v>
      </c>
      <c r="I312" s="49">
        <f>J312-H312</f>
        <v>-100000</v>
      </c>
      <c r="J312" s="49">
        <v>0</v>
      </c>
    </row>
    <row r="313" spans="1:10" x14ac:dyDescent="0.2">
      <c r="A313" s="46"/>
      <c r="B313" s="47"/>
      <c r="C313" s="46"/>
      <c r="D313" s="47"/>
      <c r="E313" s="47"/>
      <c r="F313" s="46">
        <v>412411</v>
      </c>
      <c r="G313" s="48" t="s">
        <v>512</v>
      </c>
      <c r="H313" s="49">
        <v>150000</v>
      </c>
      <c r="I313" s="49">
        <f>J313-H313</f>
        <v>-150000</v>
      </c>
      <c r="J313" s="49">
        <v>0</v>
      </c>
    </row>
    <row r="314" spans="1:10" x14ac:dyDescent="0.2">
      <c r="A314" s="42"/>
      <c r="B314" s="43"/>
      <c r="C314" s="42"/>
      <c r="D314" s="43">
        <v>4126</v>
      </c>
      <c r="E314" s="43"/>
      <c r="F314" s="42"/>
      <c r="G314" s="44" t="s">
        <v>286</v>
      </c>
      <c r="H314" s="45">
        <f>SUM(H315:H316)</f>
        <v>50000</v>
      </c>
      <c r="I314" s="45">
        <f>SUM(I315:I316)</f>
        <v>6200</v>
      </c>
      <c r="J314" s="45">
        <f>SUM(J315:J316)</f>
        <v>56200</v>
      </c>
    </row>
    <row r="315" spans="1:10" x14ac:dyDescent="0.2">
      <c r="A315" s="197"/>
      <c r="B315" s="198"/>
      <c r="C315" s="197"/>
      <c r="D315" s="198"/>
      <c r="E315" s="198"/>
      <c r="F315" s="199">
        <v>41261</v>
      </c>
      <c r="G315" s="210" t="s">
        <v>536</v>
      </c>
      <c r="H315" s="201">
        <v>0</v>
      </c>
      <c r="I315" s="201">
        <f>J315-H315</f>
        <v>12200</v>
      </c>
      <c r="J315" s="201">
        <v>12200</v>
      </c>
    </row>
    <row r="316" spans="1:10" x14ac:dyDescent="0.2">
      <c r="A316" s="46"/>
      <c r="B316" s="47"/>
      <c r="C316" s="46"/>
      <c r="D316" s="47"/>
      <c r="E316" s="47"/>
      <c r="F316" s="46">
        <v>412611</v>
      </c>
      <c r="G316" s="48" t="s">
        <v>287</v>
      </c>
      <c r="H316" s="49">
        <v>50000</v>
      </c>
      <c r="I316" s="49">
        <f>J316-H316</f>
        <v>-6000</v>
      </c>
      <c r="J316" s="49">
        <v>44000</v>
      </c>
    </row>
    <row r="317" spans="1:10" x14ac:dyDescent="0.2">
      <c r="A317" s="35"/>
      <c r="B317" s="36">
        <v>42</v>
      </c>
      <c r="C317" s="35"/>
      <c r="D317" s="36"/>
      <c r="E317" s="36"/>
      <c r="F317" s="35"/>
      <c r="G317" s="36" t="s">
        <v>288</v>
      </c>
      <c r="H317" s="37">
        <f>H318+H330+H337</f>
        <v>7435000</v>
      </c>
      <c r="I317" s="37">
        <f>I318+I330+I337</f>
        <v>477630</v>
      </c>
      <c r="J317" s="37">
        <f>J318+J330+J337</f>
        <v>7912630</v>
      </c>
    </row>
    <row r="318" spans="1:10" x14ac:dyDescent="0.2">
      <c r="A318" s="38"/>
      <c r="B318" s="39"/>
      <c r="C318" s="38">
        <v>421</v>
      </c>
      <c r="D318" s="39"/>
      <c r="E318" s="40">
        <v>11</v>
      </c>
      <c r="F318" s="38"/>
      <c r="G318" s="39" t="s">
        <v>289</v>
      </c>
      <c r="H318" s="41">
        <f>H319+H321+H324</f>
        <v>7400000</v>
      </c>
      <c r="I318" s="41">
        <f>I319+I321+I324</f>
        <v>458030</v>
      </c>
      <c r="J318" s="41">
        <f>J319+J321+J324</f>
        <v>7858030</v>
      </c>
    </row>
    <row r="319" spans="1:10" x14ac:dyDescent="0.2">
      <c r="A319" s="42"/>
      <c r="B319" s="43"/>
      <c r="C319" s="42"/>
      <c r="D319" s="43">
        <v>4212</v>
      </c>
      <c r="E319" s="43"/>
      <c r="F319" s="42"/>
      <c r="G319" s="44" t="s">
        <v>290</v>
      </c>
      <c r="H319" s="45">
        <v>0</v>
      </c>
      <c r="I319" s="45">
        <v>0</v>
      </c>
      <c r="J319" s="45">
        <v>0</v>
      </c>
    </row>
    <row r="320" spans="1:10" x14ac:dyDescent="0.2">
      <c r="A320" s="197"/>
      <c r="B320" s="198"/>
      <c r="C320" s="197"/>
      <c r="D320" s="198"/>
      <c r="E320" s="198"/>
      <c r="F320" s="197"/>
      <c r="G320" s="208"/>
      <c r="H320" s="209"/>
      <c r="I320" s="209"/>
      <c r="J320" s="209"/>
    </row>
    <row r="321" spans="1:10" x14ac:dyDescent="0.2">
      <c r="A321" s="42"/>
      <c r="B321" s="43"/>
      <c r="C321" s="42"/>
      <c r="D321" s="43">
        <v>4213</v>
      </c>
      <c r="E321" s="43"/>
      <c r="F321" s="42"/>
      <c r="G321" s="44" t="s">
        <v>291</v>
      </c>
      <c r="H321" s="45">
        <f>SUM(H322:H323)</f>
        <v>6400000</v>
      </c>
      <c r="I321" s="45">
        <f>SUM(I322:I323)</f>
        <v>1006030</v>
      </c>
      <c r="J321" s="45">
        <f>SUM(J322:J323)</f>
        <v>7406030</v>
      </c>
    </row>
    <row r="322" spans="1:10" x14ac:dyDescent="0.2">
      <c r="A322" s="46"/>
      <c r="B322" s="47"/>
      <c r="C322" s="46"/>
      <c r="D322" s="47"/>
      <c r="E322" s="47"/>
      <c r="F322" s="46">
        <v>421310</v>
      </c>
      <c r="G322" s="48" t="s">
        <v>292</v>
      </c>
      <c r="H322" s="49">
        <v>6000000</v>
      </c>
      <c r="I322" s="49">
        <f>J322-H322</f>
        <v>363030</v>
      </c>
      <c r="J322" s="49">
        <v>6363030</v>
      </c>
    </row>
    <row r="323" spans="1:10" x14ac:dyDescent="0.2">
      <c r="A323" s="46"/>
      <c r="B323" s="47"/>
      <c r="C323" s="46"/>
      <c r="D323" s="47"/>
      <c r="E323" s="47"/>
      <c r="F323" s="46">
        <v>421312</v>
      </c>
      <c r="G323" s="48" t="s">
        <v>293</v>
      </c>
      <c r="H323" s="49">
        <v>400000</v>
      </c>
      <c r="I323" s="49">
        <f>J323-H323</f>
        <v>643000</v>
      </c>
      <c r="J323" s="49">
        <v>1043000</v>
      </c>
    </row>
    <row r="324" spans="1:10" x14ac:dyDescent="0.2">
      <c r="A324" s="42"/>
      <c r="B324" s="43"/>
      <c r="C324" s="42"/>
      <c r="D324" s="43">
        <v>4214</v>
      </c>
      <c r="E324" s="43"/>
      <c r="F324" s="42"/>
      <c r="G324" s="44" t="s">
        <v>294</v>
      </c>
      <c r="H324" s="45">
        <f>SUM(H325:H329)</f>
        <v>1000000</v>
      </c>
      <c r="I324" s="45">
        <f>SUM(I325:I329)</f>
        <v>-548000</v>
      </c>
      <c r="J324" s="45">
        <f>SUM(J325:J329)</f>
        <v>452000</v>
      </c>
    </row>
    <row r="325" spans="1:10" x14ac:dyDescent="0.2">
      <c r="A325" s="46"/>
      <c r="B325" s="47"/>
      <c r="C325" s="46"/>
      <c r="D325" s="47"/>
      <c r="E325" s="47"/>
      <c r="F325" s="46">
        <v>42141</v>
      </c>
      <c r="G325" s="48" t="s">
        <v>295</v>
      </c>
      <c r="H325" s="49">
        <v>250000</v>
      </c>
      <c r="I325" s="49">
        <f>J325-H325</f>
        <v>-127000</v>
      </c>
      <c r="J325" s="49">
        <v>123000</v>
      </c>
    </row>
    <row r="326" spans="1:10" x14ac:dyDescent="0.2">
      <c r="A326" s="46"/>
      <c r="B326" s="47"/>
      <c r="C326" s="46"/>
      <c r="D326" s="47"/>
      <c r="E326" s="47"/>
      <c r="F326" s="46">
        <v>421411</v>
      </c>
      <c r="G326" s="48" t="s">
        <v>296</v>
      </c>
      <c r="H326" s="49">
        <v>220000</v>
      </c>
      <c r="I326" s="49">
        <f>J326-H326</f>
        <v>-79000</v>
      </c>
      <c r="J326" s="49">
        <v>141000</v>
      </c>
    </row>
    <row r="327" spans="1:10" x14ac:dyDescent="0.2">
      <c r="A327" s="46"/>
      <c r="B327" s="47"/>
      <c r="C327" s="46"/>
      <c r="D327" s="47"/>
      <c r="E327" s="47"/>
      <c r="F327" s="46">
        <v>421412</v>
      </c>
      <c r="G327" s="48" t="s">
        <v>297</v>
      </c>
      <c r="H327" s="49">
        <v>250000</v>
      </c>
      <c r="I327" s="49">
        <f>J327-H327</f>
        <v>-69000</v>
      </c>
      <c r="J327" s="49">
        <v>181000</v>
      </c>
    </row>
    <row r="328" spans="1:10" x14ac:dyDescent="0.2">
      <c r="A328" s="46"/>
      <c r="B328" s="47"/>
      <c r="C328" s="46"/>
      <c r="D328" s="47"/>
      <c r="E328" s="47"/>
      <c r="F328" s="46">
        <v>421413</v>
      </c>
      <c r="G328" s="48" t="s">
        <v>511</v>
      </c>
      <c r="H328" s="49">
        <v>80000</v>
      </c>
      <c r="I328" s="49">
        <f>J328-H328</f>
        <v>-80000</v>
      </c>
      <c r="J328" s="49">
        <v>0</v>
      </c>
    </row>
    <row r="329" spans="1:10" x14ac:dyDescent="0.2">
      <c r="A329" s="46"/>
      <c r="B329" s="47"/>
      <c r="C329" s="46"/>
      <c r="D329" s="47"/>
      <c r="E329" s="47"/>
      <c r="F329" s="46">
        <v>421490</v>
      </c>
      <c r="G329" s="48" t="s">
        <v>298</v>
      </c>
      <c r="H329" s="49">
        <v>200000</v>
      </c>
      <c r="I329" s="49">
        <f>J329-H329</f>
        <v>-193000</v>
      </c>
      <c r="J329" s="49">
        <v>7000</v>
      </c>
    </row>
    <row r="330" spans="1:10" x14ac:dyDescent="0.2">
      <c r="A330" s="38"/>
      <c r="B330" s="39"/>
      <c r="C330" s="38">
        <v>422</v>
      </c>
      <c r="D330" s="39"/>
      <c r="E330" s="40">
        <v>11</v>
      </c>
      <c r="F330" s="38"/>
      <c r="G330" s="39" t="s">
        <v>299</v>
      </c>
      <c r="H330" s="41">
        <f>H331+H334</f>
        <v>25000</v>
      </c>
      <c r="I330" s="41">
        <f>I331+I334</f>
        <v>12100</v>
      </c>
      <c r="J330" s="41">
        <f>J331+J334</f>
        <v>37100</v>
      </c>
    </row>
    <row r="331" spans="1:10" x14ac:dyDescent="0.2">
      <c r="A331" s="42"/>
      <c r="B331" s="43"/>
      <c r="C331" s="42"/>
      <c r="D331" s="43">
        <v>4221</v>
      </c>
      <c r="E331" s="43"/>
      <c r="F331" s="42"/>
      <c r="G331" s="44" t="s">
        <v>300</v>
      </c>
      <c r="H331" s="45">
        <f>SUM(H332:H333)</f>
        <v>15000</v>
      </c>
      <c r="I331" s="45">
        <f>SUM(I332:I333)</f>
        <v>-4900</v>
      </c>
      <c r="J331" s="45">
        <f>SUM(J332:J333)</f>
        <v>10100</v>
      </c>
    </row>
    <row r="332" spans="1:10" x14ac:dyDescent="0.2">
      <c r="A332" s="46"/>
      <c r="B332" s="47"/>
      <c r="C332" s="46"/>
      <c r="D332" s="47"/>
      <c r="E332" s="47"/>
      <c r="F332" s="46">
        <v>422110</v>
      </c>
      <c r="G332" s="48" t="s">
        <v>301</v>
      </c>
      <c r="H332" s="49">
        <v>10000</v>
      </c>
      <c r="I332" s="49">
        <f>J332-H332</f>
        <v>-5300</v>
      </c>
      <c r="J332" s="49">
        <v>4700</v>
      </c>
    </row>
    <row r="333" spans="1:10" x14ac:dyDescent="0.2">
      <c r="A333" s="46"/>
      <c r="B333" s="47"/>
      <c r="C333" s="46"/>
      <c r="D333" s="47"/>
      <c r="E333" s="47"/>
      <c r="F333" s="46">
        <v>422190</v>
      </c>
      <c r="G333" s="48" t="s">
        <v>302</v>
      </c>
      <c r="H333" s="49">
        <v>5000</v>
      </c>
      <c r="I333" s="49">
        <f>J333-H333</f>
        <v>400</v>
      </c>
      <c r="J333" s="49">
        <v>5400</v>
      </c>
    </row>
    <row r="334" spans="1:10" x14ac:dyDescent="0.2">
      <c r="A334" s="42"/>
      <c r="B334" s="43"/>
      <c r="C334" s="42"/>
      <c r="D334" s="43">
        <v>4227</v>
      </c>
      <c r="E334" s="43"/>
      <c r="F334" s="42"/>
      <c r="G334" s="44" t="s">
        <v>303</v>
      </c>
      <c r="H334" s="45">
        <f>SUM(H335:H336)</f>
        <v>10000</v>
      </c>
      <c r="I334" s="45">
        <f>SUM(I335:I336)</f>
        <v>17000</v>
      </c>
      <c r="J334" s="45">
        <f>J335+J336</f>
        <v>27000</v>
      </c>
    </row>
    <row r="335" spans="1:10" x14ac:dyDescent="0.2">
      <c r="A335" s="46"/>
      <c r="B335" s="47"/>
      <c r="C335" s="46"/>
      <c r="D335" s="47"/>
      <c r="E335" s="47"/>
      <c r="F335" s="46">
        <v>422710</v>
      </c>
      <c r="G335" s="48" t="s">
        <v>304</v>
      </c>
      <c r="H335" s="49">
        <v>5000</v>
      </c>
      <c r="I335" s="49">
        <f>J335-H335</f>
        <v>-4000</v>
      </c>
      <c r="J335" s="49">
        <v>1000</v>
      </c>
    </row>
    <row r="336" spans="1:10" x14ac:dyDescent="0.2">
      <c r="A336" s="46"/>
      <c r="B336" s="47"/>
      <c r="C336" s="46"/>
      <c r="D336" s="47"/>
      <c r="E336" s="47"/>
      <c r="F336" s="46">
        <v>422730</v>
      </c>
      <c r="G336" s="48" t="s">
        <v>305</v>
      </c>
      <c r="H336" s="49">
        <v>5000</v>
      </c>
      <c r="I336" s="49">
        <f>J336-H336</f>
        <v>21000</v>
      </c>
      <c r="J336" s="49">
        <v>26000</v>
      </c>
    </row>
    <row r="337" spans="1:10" x14ac:dyDescent="0.2">
      <c r="A337" s="38"/>
      <c r="B337" s="39"/>
      <c r="C337" s="38">
        <v>426</v>
      </c>
      <c r="D337" s="39"/>
      <c r="E337" s="40">
        <v>11</v>
      </c>
      <c r="F337" s="38"/>
      <c r="G337" s="39" t="s">
        <v>306</v>
      </c>
      <c r="H337" s="41">
        <f t="shared" ref="H337:J338" si="20">H338</f>
        <v>10000</v>
      </c>
      <c r="I337" s="41">
        <f t="shared" si="20"/>
        <v>7500</v>
      </c>
      <c r="J337" s="41">
        <f t="shared" si="20"/>
        <v>17500</v>
      </c>
    </row>
    <row r="338" spans="1:10" x14ac:dyDescent="0.2">
      <c r="A338" s="42"/>
      <c r="B338" s="43"/>
      <c r="C338" s="42"/>
      <c r="D338" s="43">
        <v>4262</v>
      </c>
      <c r="E338" s="43"/>
      <c r="F338" s="42"/>
      <c r="G338" s="44" t="s">
        <v>307</v>
      </c>
      <c r="H338" s="45">
        <f t="shared" si="20"/>
        <v>10000</v>
      </c>
      <c r="I338" s="45">
        <f t="shared" si="20"/>
        <v>7500</v>
      </c>
      <c r="J338" s="45">
        <f t="shared" si="20"/>
        <v>17500</v>
      </c>
    </row>
    <row r="339" spans="1:10" x14ac:dyDescent="0.2">
      <c r="A339" s="46"/>
      <c r="B339" s="47"/>
      <c r="C339" s="46"/>
      <c r="D339" s="47"/>
      <c r="E339" s="47"/>
      <c r="F339" s="46">
        <v>426210</v>
      </c>
      <c r="G339" s="48" t="s">
        <v>307</v>
      </c>
      <c r="H339" s="49">
        <v>10000</v>
      </c>
      <c r="I339" s="49">
        <f>J339-H339</f>
        <v>7500</v>
      </c>
      <c r="J339" s="49">
        <v>17500</v>
      </c>
    </row>
    <row r="340" spans="1:10" x14ac:dyDescent="0.2">
      <c r="A340" s="61" t="s">
        <v>308</v>
      </c>
      <c r="B340" s="61"/>
      <c r="C340" s="61"/>
      <c r="D340" s="61"/>
      <c r="E340" s="61"/>
      <c r="F340" s="61"/>
      <c r="G340" s="61"/>
      <c r="H340" s="62">
        <f>H120+H304</f>
        <v>12475500</v>
      </c>
      <c r="I340" s="62">
        <f>I120+I304</f>
        <v>1185100</v>
      </c>
      <c r="J340" s="62">
        <f>J120+J304</f>
        <v>13660600</v>
      </c>
    </row>
  </sheetData>
  <mergeCells count="1">
    <mergeCell ref="A5:J5"/>
  </mergeCells>
  <pageMargins left="0.7" right="0.7" top="0.75" bottom="0.75" header="0.3" footer="0.3"/>
  <pageSetup paperSize="9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9"/>
  <sheetViews>
    <sheetView topLeftCell="A7" workbookViewId="0">
      <selection activeCell="H18" sqref="H18"/>
    </sheetView>
  </sheetViews>
  <sheetFormatPr defaultRowHeight="12.75" x14ac:dyDescent="0.2"/>
  <cols>
    <col min="6" max="6" width="49.85546875" customWidth="1"/>
    <col min="7" max="7" width="17.140625" customWidth="1"/>
    <col min="8" max="8" width="16.85546875" customWidth="1"/>
    <col min="9" max="9" width="16.5703125" customWidth="1"/>
  </cols>
  <sheetData>
    <row r="1" spans="1:10" x14ac:dyDescent="0.2">
      <c r="A1" s="1" t="s">
        <v>0</v>
      </c>
      <c r="B1" s="1"/>
      <c r="C1" s="1"/>
      <c r="D1" s="1"/>
      <c r="E1" s="1"/>
      <c r="F1" s="23"/>
    </row>
    <row r="2" spans="1:10" x14ac:dyDescent="0.2">
      <c r="A2" s="1" t="s">
        <v>1</v>
      </c>
      <c r="B2" s="1"/>
      <c r="C2" s="1"/>
      <c r="D2" s="1"/>
      <c r="E2" s="1"/>
      <c r="F2" s="23"/>
    </row>
    <row r="3" spans="1:10" x14ac:dyDescent="0.2">
      <c r="A3" s="1" t="s">
        <v>2</v>
      </c>
      <c r="B3" s="1"/>
      <c r="C3" s="1"/>
      <c r="D3" s="1"/>
      <c r="E3" s="1"/>
      <c r="F3" s="23"/>
    </row>
    <row r="4" spans="1:10" x14ac:dyDescent="0.2">
      <c r="C4" s="25"/>
      <c r="D4" s="25"/>
      <c r="E4" s="24"/>
      <c r="F4" s="23"/>
    </row>
    <row r="5" spans="1:10" ht="36" customHeight="1" x14ac:dyDescent="0.25">
      <c r="A5" s="223" t="s">
        <v>487</v>
      </c>
      <c r="B5" s="223"/>
      <c r="C5" s="223"/>
      <c r="D5" s="223"/>
      <c r="E5" s="223"/>
      <c r="F5" s="223"/>
      <c r="G5" s="223"/>
      <c r="H5" s="223"/>
      <c r="I5" s="223"/>
      <c r="J5" s="223"/>
    </row>
    <row r="7" spans="1:10" ht="25.5" x14ac:dyDescent="0.2">
      <c r="A7" s="27" t="s">
        <v>20</v>
      </c>
      <c r="B7" s="27" t="s">
        <v>21</v>
      </c>
      <c r="C7" s="27" t="s">
        <v>22</v>
      </c>
      <c r="D7" s="28" t="s">
        <v>23</v>
      </c>
      <c r="E7" s="27" t="s">
        <v>25</v>
      </c>
      <c r="F7" s="29" t="s">
        <v>26</v>
      </c>
      <c r="G7" s="29" t="s">
        <v>485</v>
      </c>
      <c r="H7" s="30" t="s">
        <v>27</v>
      </c>
      <c r="I7" s="30" t="s">
        <v>488</v>
      </c>
    </row>
    <row r="8" spans="1:10" x14ac:dyDescent="0.2">
      <c r="A8" s="32">
        <v>8</v>
      </c>
      <c r="B8" s="32"/>
      <c r="C8" s="32"/>
      <c r="D8" s="32"/>
      <c r="E8" s="31"/>
      <c r="F8" s="32" t="s">
        <v>309</v>
      </c>
      <c r="G8" s="83">
        <f t="shared" ref="G8:I11" si="0">G9</f>
        <v>500000</v>
      </c>
      <c r="H8" s="83">
        <f t="shared" si="0"/>
        <v>2500000</v>
      </c>
      <c r="I8" s="83">
        <f t="shared" si="0"/>
        <v>3000000</v>
      </c>
    </row>
    <row r="9" spans="1:10" x14ac:dyDescent="0.2">
      <c r="A9" s="84"/>
      <c r="B9" s="84">
        <v>84</v>
      </c>
      <c r="C9" s="84"/>
      <c r="D9" s="84"/>
      <c r="E9" s="85"/>
      <c r="F9" s="84" t="s">
        <v>310</v>
      </c>
      <c r="G9" s="86">
        <f t="shared" si="0"/>
        <v>500000</v>
      </c>
      <c r="H9" s="86">
        <f t="shared" si="0"/>
        <v>2500000</v>
      </c>
      <c r="I9" s="86">
        <f t="shared" si="0"/>
        <v>3000000</v>
      </c>
    </row>
    <row r="10" spans="1:10" ht="35.25" customHeight="1" x14ac:dyDescent="0.2">
      <c r="A10" s="39"/>
      <c r="B10" s="39"/>
      <c r="C10" s="39">
        <v>844</v>
      </c>
      <c r="D10" s="39"/>
      <c r="E10" s="38"/>
      <c r="F10" s="58" t="s">
        <v>311</v>
      </c>
      <c r="G10" s="87">
        <f t="shared" si="0"/>
        <v>500000</v>
      </c>
      <c r="H10" s="87">
        <f t="shared" si="0"/>
        <v>2500000</v>
      </c>
      <c r="I10" s="87">
        <f t="shared" si="0"/>
        <v>3000000</v>
      </c>
    </row>
    <row r="11" spans="1:10" ht="39" customHeight="1" x14ac:dyDescent="0.2">
      <c r="A11" s="43"/>
      <c r="B11" s="43"/>
      <c r="C11" s="43"/>
      <c r="D11" s="43">
        <v>8443</v>
      </c>
      <c r="E11" s="42"/>
      <c r="F11" s="51" t="s">
        <v>312</v>
      </c>
      <c r="G11" s="88">
        <f t="shared" si="0"/>
        <v>500000</v>
      </c>
      <c r="H11" s="88">
        <f t="shared" si="0"/>
        <v>2500000</v>
      </c>
      <c r="I11" s="88">
        <f t="shared" si="0"/>
        <v>3000000</v>
      </c>
    </row>
    <row r="12" spans="1:10" ht="45" customHeight="1" x14ac:dyDescent="0.2">
      <c r="A12" s="47"/>
      <c r="B12" s="47"/>
      <c r="C12" s="47"/>
      <c r="D12" s="47"/>
      <c r="E12" s="46">
        <v>84431</v>
      </c>
      <c r="F12" s="50" t="s">
        <v>313</v>
      </c>
      <c r="G12" s="89">
        <v>500000</v>
      </c>
      <c r="H12" s="89">
        <f>I12-G12</f>
        <v>2500000</v>
      </c>
      <c r="I12" s="89">
        <v>3000000</v>
      </c>
    </row>
    <row r="13" spans="1:10" x14ac:dyDescent="0.2">
      <c r="A13" s="29" t="s">
        <v>314</v>
      </c>
      <c r="B13" s="29"/>
      <c r="C13" s="29"/>
      <c r="D13" s="29"/>
      <c r="E13" s="29"/>
      <c r="F13" s="29"/>
      <c r="G13" s="90">
        <f>G8</f>
        <v>500000</v>
      </c>
      <c r="H13" s="90">
        <f>H8</f>
        <v>2500000</v>
      </c>
      <c r="I13" s="90">
        <f>I8</f>
        <v>3000000</v>
      </c>
    </row>
    <row r="14" spans="1:10" ht="41.25" customHeight="1" x14ac:dyDescent="0.2">
      <c r="A14" s="32">
        <v>5</v>
      </c>
      <c r="B14" s="32">
        <v>5</v>
      </c>
      <c r="C14" s="32"/>
      <c r="D14" s="32"/>
      <c r="E14" s="31"/>
      <c r="F14" s="91" t="s">
        <v>315</v>
      </c>
      <c r="G14" s="83">
        <f t="shared" ref="G14:I16" si="1">G15</f>
        <v>1500000</v>
      </c>
      <c r="H14" s="83">
        <f t="shared" si="1"/>
        <v>-1500000</v>
      </c>
      <c r="I14" s="83">
        <f t="shared" si="1"/>
        <v>0</v>
      </c>
    </row>
    <row r="15" spans="1:10" ht="17.25" customHeight="1" x14ac:dyDescent="0.2">
      <c r="A15" s="84"/>
      <c r="B15" s="84">
        <v>54</v>
      </c>
      <c r="C15" s="84"/>
      <c r="D15" s="84"/>
      <c r="E15" s="85"/>
      <c r="F15" s="84" t="s">
        <v>316</v>
      </c>
      <c r="G15" s="86">
        <f t="shared" si="1"/>
        <v>1500000</v>
      </c>
      <c r="H15" s="86">
        <f t="shared" si="1"/>
        <v>-1500000</v>
      </c>
      <c r="I15" s="86">
        <f t="shared" si="1"/>
        <v>0</v>
      </c>
    </row>
    <row r="16" spans="1:10" ht="38.25" customHeight="1" x14ac:dyDescent="0.2">
      <c r="A16" s="39"/>
      <c r="B16" s="39"/>
      <c r="C16" s="39">
        <v>544</v>
      </c>
      <c r="D16" s="39"/>
      <c r="E16" s="38"/>
      <c r="F16" s="58" t="s">
        <v>317</v>
      </c>
      <c r="G16" s="87">
        <f t="shared" si="1"/>
        <v>1500000</v>
      </c>
      <c r="H16" s="87">
        <f t="shared" si="1"/>
        <v>-1500000</v>
      </c>
      <c r="I16" s="87">
        <f t="shared" si="1"/>
        <v>0</v>
      </c>
    </row>
    <row r="17" spans="1:9" ht="38.25" customHeight="1" x14ac:dyDescent="0.2">
      <c r="A17" s="43"/>
      <c r="B17" s="43"/>
      <c r="C17" s="43"/>
      <c r="D17" s="43">
        <v>5443</v>
      </c>
      <c r="E17" s="42"/>
      <c r="F17" s="51" t="s">
        <v>317</v>
      </c>
      <c r="G17" s="88">
        <f>SUM(G18:G18)</f>
        <v>1500000</v>
      </c>
      <c r="H17" s="88">
        <f>SUM(H18:H18)</f>
        <v>-1500000</v>
      </c>
      <c r="I17" s="88">
        <f>SUM(I18:I18)</f>
        <v>0</v>
      </c>
    </row>
    <row r="18" spans="1:9" ht="25.5" x14ac:dyDescent="0.2">
      <c r="A18" s="47"/>
      <c r="B18" s="47"/>
      <c r="C18" s="47"/>
      <c r="D18" s="47"/>
      <c r="E18" s="92">
        <v>54431</v>
      </c>
      <c r="F18" s="93" t="s">
        <v>318</v>
      </c>
      <c r="G18" s="89">
        <v>1500000</v>
      </c>
      <c r="H18" s="89">
        <f>I18-G18</f>
        <v>-1500000</v>
      </c>
      <c r="I18" s="89">
        <v>0</v>
      </c>
    </row>
    <row r="19" spans="1:9" x14ac:dyDescent="0.2">
      <c r="A19" s="29" t="s">
        <v>319</v>
      </c>
      <c r="B19" s="29"/>
      <c r="C19" s="29"/>
      <c r="D19" s="29"/>
      <c r="E19" s="29"/>
      <c r="F19" s="29"/>
      <c r="G19" s="90">
        <f>G14</f>
        <v>1500000</v>
      </c>
      <c r="H19" s="90">
        <f>H14</f>
        <v>-1500000</v>
      </c>
      <c r="I19" s="90">
        <f>I14</f>
        <v>0</v>
      </c>
    </row>
  </sheetData>
  <mergeCells count="1">
    <mergeCell ref="A5:J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Y401"/>
  <sheetViews>
    <sheetView topLeftCell="A16" zoomScale="130" zoomScaleNormal="130" workbookViewId="0">
      <selection activeCell="A3" sqref="A3:F3"/>
    </sheetView>
  </sheetViews>
  <sheetFormatPr defaultRowHeight="12.75" x14ac:dyDescent="0.2"/>
  <cols>
    <col min="1" max="1" width="5.7109375" customWidth="1"/>
    <col min="2" max="2" width="5.140625" customWidth="1"/>
    <col min="3" max="3" width="4.7109375" customWidth="1"/>
    <col min="4" max="4" width="6.5703125" customWidth="1"/>
    <col min="5" max="5" width="8.140625" customWidth="1"/>
    <col min="6" max="6" width="7.5703125" customWidth="1"/>
    <col min="7" max="7" width="32.42578125" customWidth="1"/>
    <col min="8" max="8" width="13.42578125" customWidth="1"/>
    <col min="9" max="9" width="13.28515625" customWidth="1"/>
    <col min="10" max="10" width="14.42578125" customWidth="1"/>
  </cols>
  <sheetData>
    <row r="1" spans="1:233" x14ac:dyDescent="0.2">
      <c r="A1" s="229" t="s">
        <v>0</v>
      </c>
      <c r="B1" s="229"/>
      <c r="C1" s="229"/>
      <c r="D1" s="229"/>
      <c r="E1" s="229"/>
      <c r="F1" s="229"/>
      <c r="G1" s="24"/>
    </row>
    <row r="2" spans="1:233" x14ac:dyDescent="0.2">
      <c r="A2" s="94" t="s">
        <v>1</v>
      </c>
      <c r="B2" s="94"/>
      <c r="C2" s="94"/>
      <c r="D2" s="94"/>
      <c r="E2" s="94"/>
      <c r="F2" s="94"/>
      <c r="G2" s="24"/>
    </row>
    <row r="3" spans="1:233" x14ac:dyDescent="0.2">
      <c r="A3" s="229" t="s">
        <v>2</v>
      </c>
      <c r="B3" s="229"/>
      <c r="C3" s="229"/>
      <c r="D3" s="229"/>
      <c r="E3" s="229"/>
      <c r="F3" s="229"/>
      <c r="G3" s="24"/>
    </row>
    <row r="4" spans="1:233" x14ac:dyDescent="0.2">
      <c r="C4" s="25"/>
      <c r="D4" s="25"/>
      <c r="E4" s="25"/>
      <c r="F4" s="24"/>
      <c r="G4" s="24"/>
    </row>
    <row r="5" spans="1:233" x14ac:dyDescent="0.2">
      <c r="A5" s="95"/>
      <c r="B5" s="95"/>
      <c r="C5" s="95"/>
      <c r="D5" s="95"/>
      <c r="E5" s="95"/>
      <c r="F5" s="95"/>
      <c r="G5" s="95"/>
      <c r="H5" s="95"/>
      <c r="I5" s="95"/>
      <c r="J5" s="95"/>
    </row>
    <row r="6" spans="1:233" ht="44.25" customHeight="1" x14ac:dyDescent="0.2">
      <c r="A6" s="224" t="s">
        <v>489</v>
      </c>
      <c r="B6" s="224"/>
      <c r="C6" s="224"/>
      <c r="D6" s="224"/>
      <c r="E6" s="224"/>
      <c r="F6" s="224"/>
      <c r="G6" s="224"/>
      <c r="H6" s="224"/>
      <c r="I6" s="224"/>
      <c r="J6" s="224"/>
      <c r="K6" s="224"/>
    </row>
    <row r="7" spans="1:233" ht="24" x14ac:dyDescent="0.2">
      <c r="A7" s="96" t="s">
        <v>320</v>
      </c>
      <c r="B7" s="96"/>
      <c r="C7" s="96"/>
      <c r="D7" s="96"/>
      <c r="E7" s="96"/>
      <c r="F7" s="96"/>
      <c r="G7" s="96"/>
      <c r="H7" s="97" t="s">
        <v>485</v>
      </c>
      <c r="I7" s="98" t="s">
        <v>27</v>
      </c>
      <c r="J7" s="98" t="s">
        <v>488</v>
      </c>
    </row>
    <row r="8" spans="1:233" ht="44.25" customHeight="1" x14ac:dyDescent="0.2">
      <c r="A8" s="225" t="s">
        <v>321</v>
      </c>
      <c r="B8" s="226"/>
      <c r="C8" s="226"/>
      <c r="D8" s="226"/>
      <c r="E8" s="226"/>
      <c r="F8" s="226"/>
      <c r="G8" s="226"/>
      <c r="H8" s="226"/>
      <c r="I8" s="226"/>
      <c r="J8" s="227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</row>
    <row r="9" spans="1:233" x14ac:dyDescent="0.2">
      <c r="A9" s="99" t="s">
        <v>322</v>
      </c>
      <c r="B9" s="99"/>
      <c r="C9" s="99"/>
      <c r="D9" s="99"/>
      <c r="E9" s="99"/>
      <c r="F9" s="99"/>
      <c r="G9" s="99"/>
      <c r="H9" s="100">
        <f>H10+H155+H168+H199+H217+H273+H286+H324+H357</f>
        <v>13975500</v>
      </c>
      <c r="I9" s="100">
        <f>J9-H9</f>
        <v>-314900</v>
      </c>
      <c r="J9" s="100">
        <f>J10+J155+J168+J199+J217+J273+J286+J324+J357</f>
        <v>13660600</v>
      </c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HE9" s="34"/>
      <c r="HF9" s="34"/>
      <c r="HG9" s="34"/>
      <c r="HH9" s="34"/>
      <c r="HI9" s="34"/>
      <c r="HJ9" s="34"/>
      <c r="HK9" s="34"/>
      <c r="HL9" s="34"/>
      <c r="HM9" s="34"/>
      <c r="HN9" s="34"/>
      <c r="HO9" s="34"/>
      <c r="HP9" s="34"/>
      <c r="HQ9" s="34"/>
      <c r="HR9" s="34"/>
      <c r="HS9" s="34"/>
      <c r="HT9" s="34"/>
      <c r="HU9" s="34"/>
      <c r="HV9" s="34"/>
      <c r="HW9" s="34"/>
      <c r="HX9" s="34"/>
      <c r="HY9" s="34"/>
    </row>
    <row r="10" spans="1:233" x14ac:dyDescent="0.2">
      <c r="A10" s="101" t="s">
        <v>323</v>
      </c>
      <c r="B10" s="101"/>
      <c r="C10" s="101"/>
      <c r="D10" s="101"/>
      <c r="E10" s="101"/>
      <c r="F10" s="101"/>
      <c r="G10" s="101"/>
      <c r="H10" s="102">
        <f>H11+H28+H110+H133++H139</f>
        <v>2198000</v>
      </c>
      <c r="I10" s="102">
        <f>I11+I28+I110+I133++I139</f>
        <v>1314570</v>
      </c>
      <c r="J10" s="102">
        <f>J11+J28+J110+J133++J139</f>
        <v>3513070</v>
      </c>
      <c r="HE10" s="103"/>
      <c r="HF10" s="103"/>
      <c r="HG10" s="103"/>
      <c r="HH10" s="103"/>
      <c r="HI10" s="103"/>
      <c r="HJ10" s="103"/>
      <c r="HK10" s="103"/>
      <c r="HL10" s="103"/>
      <c r="HM10" s="103"/>
      <c r="HN10" s="103"/>
      <c r="HO10" s="103"/>
      <c r="HP10" s="103"/>
      <c r="HQ10" s="103"/>
      <c r="HR10" s="103"/>
      <c r="HS10" s="103"/>
      <c r="HT10" s="103"/>
      <c r="HU10" s="103"/>
      <c r="HV10" s="103"/>
      <c r="HW10" s="103"/>
      <c r="HX10" s="103"/>
      <c r="HY10" s="103"/>
    </row>
    <row r="11" spans="1:233" x14ac:dyDescent="0.2">
      <c r="A11" s="104" t="s">
        <v>324</v>
      </c>
      <c r="B11" s="104"/>
      <c r="C11" s="104"/>
      <c r="D11" s="104"/>
      <c r="E11" s="104"/>
      <c r="F11" s="104"/>
      <c r="G11" s="104"/>
      <c r="H11" s="105">
        <f>H13</f>
        <v>379800</v>
      </c>
      <c r="I11" s="105">
        <f>I13</f>
        <v>-104800</v>
      </c>
      <c r="J11" s="105">
        <f>J13</f>
        <v>275000</v>
      </c>
      <c r="HE11" s="106"/>
      <c r="HF11" s="106"/>
      <c r="HG11" s="106"/>
      <c r="HH11" s="106"/>
      <c r="HI11" s="106"/>
      <c r="HJ11" s="106"/>
      <c r="HK11" s="106"/>
      <c r="HL11" s="106"/>
      <c r="HM11" s="106"/>
      <c r="HN11" s="106"/>
      <c r="HO11" s="106"/>
      <c r="HP11" s="106"/>
      <c r="HQ11" s="106"/>
      <c r="HR11" s="106"/>
      <c r="HS11" s="106"/>
      <c r="HT11" s="106"/>
      <c r="HU11" s="106"/>
      <c r="HV11" s="106"/>
      <c r="HW11" s="106"/>
      <c r="HX11" s="106"/>
      <c r="HY11" s="106"/>
    </row>
    <row r="12" spans="1:233" x14ac:dyDescent="0.2">
      <c r="A12" s="107">
        <v>3</v>
      </c>
      <c r="B12" s="107"/>
      <c r="C12" s="107"/>
      <c r="D12" s="107"/>
      <c r="E12" s="107"/>
      <c r="F12" s="108"/>
      <c r="G12" s="108" t="s">
        <v>121</v>
      </c>
      <c r="H12" s="109">
        <f>H13</f>
        <v>379800</v>
      </c>
      <c r="I12" s="109">
        <f>I13</f>
        <v>-104800</v>
      </c>
      <c r="J12" s="109">
        <f>J13</f>
        <v>275000</v>
      </c>
    </row>
    <row r="13" spans="1:233" x14ac:dyDescent="0.2">
      <c r="A13" s="107"/>
      <c r="B13" s="107">
        <v>31</v>
      </c>
      <c r="C13" s="107"/>
      <c r="D13" s="107"/>
      <c r="E13" s="107"/>
      <c r="F13" s="108"/>
      <c r="G13" s="108" t="s">
        <v>122</v>
      </c>
      <c r="H13" s="109">
        <f>H14+H21</f>
        <v>379800</v>
      </c>
      <c r="I13" s="109">
        <f>I14+I21</f>
        <v>-104800</v>
      </c>
      <c r="J13" s="109">
        <f>SUM(J14+J18+J21)</f>
        <v>275000</v>
      </c>
    </row>
    <row r="14" spans="1:233" x14ac:dyDescent="0.2">
      <c r="A14" s="107"/>
      <c r="B14" s="107"/>
      <c r="C14" s="107">
        <v>311</v>
      </c>
      <c r="D14" s="107"/>
      <c r="E14" s="110">
        <v>11</v>
      </c>
      <c r="F14" s="108"/>
      <c r="G14" s="108" t="s">
        <v>123</v>
      </c>
      <c r="H14" s="109">
        <f>H15</f>
        <v>315500</v>
      </c>
      <c r="I14" s="109">
        <f>I15</f>
        <v>-78500</v>
      </c>
      <c r="J14" s="109">
        <f>J15</f>
        <v>237000</v>
      </c>
    </row>
    <row r="15" spans="1:233" x14ac:dyDescent="0.2">
      <c r="A15" s="107"/>
      <c r="B15" s="107"/>
      <c r="C15" s="107"/>
      <c r="D15" s="107">
        <v>3111</v>
      </c>
      <c r="E15" s="107"/>
      <c r="F15" s="108"/>
      <c r="G15" s="108" t="s">
        <v>124</v>
      </c>
      <c r="H15" s="109">
        <f>SUM(H16:H17)</f>
        <v>315500</v>
      </c>
      <c r="I15" s="109">
        <f>SUM(I16:I17)</f>
        <v>-78500</v>
      </c>
      <c r="J15" s="109">
        <f>SUM(J16:J17)</f>
        <v>237000</v>
      </c>
    </row>
    <row r="16" spans="1:233" x14ac:dyDescent="0.2">
      <c r="A16" s="110"/>
      <c r="B16" s="110"/>
      <c r="C16" s="110"/>
      <c r="D16" s="110"/>
      <c r="E16" s="110"/>
      <c r="F16" s="111">
        <v>311110</v>
      </c>
      <c r="G16" s="111" t="s">
        <v>125</v>
      </c>
      <c r="H16" s="112">
        <f>'1. IZMJENE I DOP.PLANA A. 2019.'!H124</f>
        <v>215000</v>
      </c>
      <c r="I16" s="112">
        <f>J16-H16</f>
        <v>22000</v>
      </c>
      <c r="J16" s="112">
        <f>'1. IZMJENE I DOP.PLANA A. 2019.'!J124</f>
        <v>237000</v>
      </c>
    </row>
    <row r="17" spans="1:233" x14ac:dyDescent="0.2">
      <c r="A17" s="110"/>
      <c r="B17" s="110"/>
      <c r="C17" s="110"/>
      <c r="D17" s="110"/>
      <c r="E17" s="110"/>
      <c r="F17" s="111">
        <v>311111</v>
      </c>
      <c r="G17" s="111" t="s">
        <v>325</v>
      </c>
      <c r="H17" s="112">
        <f>'1. IZMJENE I DOP.PLANA A. 2019.'!H125</f>
        <v>100500</v>
      </c>
      <c r="I17" s="112">
        <f>J17-H17</f>
        <v>-100500</v>
      </c>
      <c r="J17" s="112">
        <f>'1. IZMJENE I DOP.PLANA A. 2019.'!J125</f>
        <v>0</v>
      </c>
    </row>
    <row r="18" spans="1:233" x14ac:dyDescent="0.2">
      <c r="A18" s="107"/>
      <c r="B18" s="107"/>
      <c r="C18" s="107">
        <v>312</v>
      </c>
      <c r="D18" s="107"/>
      <c r="E18" s="110">
        <v>11</v>
      </c>
      <c r="F18" s="108"/>
      <c r="G18" s="108" t="s">
        <v>127</v>
      </c>
      <c r="H18" s="109">
        <f t="shared" ref="H18:J19" si="0">H19</f>
        <v>0</v>
      </c>
      <c r="I18" s="109">
        <f t="shared" si="0"/>
        <v>0</v>
      </c>
      <c r="J18" s="109">
        <f t="shared" si="0"/>
        <v>0</v>
      </c>
    </row>
    <row r="19" spans="1:233" x14ac:dyDescent="0.2">
      <c r="A19" s="107"/>
      <c r="B19" s="107"/>
      <c r="C19" s="107"/>
      <c r="D19" s="107">
        <v>3121</v>
      </c>
      <c r="E19" s="107"/>
      <c r="F19" s="108"/>
      <c r="G19" s="108" t="s">
        <v>127</v>
      </c>
      <c r="H19" s="109">
        <f t="shared" si="0"/>
        <v>0</v>
      </c>
      <c r="I19" s="109">
        <f t="shared" si="0"/>
        <v>0</v>
      </c>
      <c r="J19" s="109">
        <f t="shared" si="0"/>
        <v>0</v>
      </c>
    </row>
    <row r="20" spans="1:233" x14ac:dyDescent="0.2">
      <c r="A20" s="110"/>
      <c r="B20" s="110"/>
      <c r="C20" s="110"/>
      <c r="D20" s="110"/>
      <c r="E20" s="110"/>
      <c r="F20" s="111"/>
      <c r="G20" s="111"/>
      <c r="H20" s="112"/>
      <c r="I20" s="112"/>
      <c r="J20" s="112"/>
    </row>
    <row r="21" spans="1:233" x14ac:dyDescent="0.2">
      <c r="A21" s="107"/>
      <c r="B21" s="107"/>
      <c r="C21" s="107">
        <v>313</v>
      </c>
      <c r="D21" s="107"/>
      <c r="E21" s="110">
        <v>11</v>
      </c>
      <c r="F21" s="108"/>
      <c r="G21" s="108" t="s">
        <v>128</v>
      </c>
      <c r="H21" s="109">
        <f>H22+H25</f>
        <v>64300</v>
      </c>
      <c r="I21" s="109">
        <f>I22+I25</f>
        <v>-26300</v>
      </c>
      <c r="J21" s="109">
        <f>J22+J25</f>
        <v>38000</v>
      </c>
    </row>
    <row r="22" spans="1:233" x14ac:dyDescent="0.2">
      <c r="A22" s="107"/>
      <c r="B22" s="107"/>
      <c r="C22" s="107"/>
      <c r="D22" s="107">
        <v>3132</v>
      </c>
      <c r="E22" s="107"/>
      <c r="F22" s="108"/>
      <c r="G22" s="108" t="s">
        <v>326</v>
      </c>
      <c r="H22" s="109">
        <f>SUM(H23:H24)</f>
        <v>54500</v>
      </c>
      <c r="I22" s="109">
        <f>SUM(I23:I24)</f>
        <v>-16500</v>
      </c>
      <c r="J22" s="109">
        <f>J23+J24</f>
        <v>38000</v>
      </c>
    </row>
    <row r="23" spans="1:233" x14ac:dyDescent="0.2">
      <c r="A23" s="110"/>
      <c r="B23" s="110"/>
      <c r="C23" s="110"/>
      <c r="D23" s="110"/>
      <c r="E23" s="110"/>
      <c r="F23" s="111">
        <v>313210</v>
      </c>
      <c r="G23" s="111" t="s">
        <v>327</v>
      </c>
      <c r="H23" s="112">
        <f>'1. IZMJENE I DOP.PLANA A. 2019.'!H130</f>
        <v>32000</v>
      </c>
      <c r="I23" s="112">
        <f>J23-H23</f>
        <v>6000</v>
      </c>
      <c r="J23" s="112">
        <f>'1. IZMJENE I DOP.PLANA A. 2019.'!J130</f>
        <v>38000</v>
      </c>
    </row>
    <row r="24" spans="1:233" x14ac:dyDescent="0.2">
      <c r="A24" s="110"/>
      <c r="B24" s="110"/>
      <c r="C24" s="110"/>
      <c r="D24" s="110"/>
      <c r="E24" s="110"/>
      <c r="F24" s="111">
        <v>313211</v>
      </c>
      <c r="G24" s="111" t="s">
        <v>328</v>
      </c>
      <c r="H24" s="112">
        <f>'1. IZMJENE I DOP.PLANA A. 2019.'!H131</f>
        <v>22500</v>
      </c>
      <c r="I24" s="112">
        <f>J24-H24</f>
        <v>-22500</v>
      </c>
      <c r="J24" s="112">
        <f>'1. IZMJENE I DOP.PLANA A. 2019.'!J131</f>
        <v>0</v>
      </c>
    </row>
    <row r="25" spans="1:233" ht="22.5" x14ac:dyDescent="0.2">
      <c r="A25" s="107"/>
      <c r="B25" s="107"/>
      <c r="C25" s="107"/>
      <c r="D25" s="107">
        <v>3133</v>
      </c>
      <c r="E25" s="107"/>
      <c r="F25" s="108"/>
      <c r="G25" s="113" t="s">
        <v>132</v>
      </c>
      <c r="H25" s="109">
        <f>H26+H27</f>
        <v>9800</v>
      </c>
      <c r="I25" s="109">
        <f>SUM(I26:I27)</f>
        <v>-9800</v>
      </c>
      <c r="J25" s="109">
        <f>J26+J27</f>
        <v>0</v>
      </c>
    </row>
    <row r="26" spans="1:233" x14ac:dyDescent="0.2">
      <c r="A26" s="110"/>
      <c r="B26" s="110"/>
      <c r="C26" s="110"/>
      <c r="D26" s="110"/>
      <c r="E26" s="110"/>
      <c r="F26" s="111">
        <v>313310</v>
      </c>
      <c r="G26" s="111" t="s">
        <v>133</v>
      </c>
      <c r="H26" s="112">
        <f>'1. IZMJENE I DOP.PLANA A. 2019.'!H133</f>
        <v>6000</v>
      </c>
      <c r="I26" s="112">
        <f>J26-H26</f>
        <v>-6000</v>
      </c>
      <c r="J26" s="112">
        <f>'1. IZMJENE I DOP.PLANA A. 2019.'!J133</f>
        <v>0</v>
      </c>
    </row>
    <row r="27" spans="1:233" x14ac:dyDescent="0.2">
      <c r="A27" s="110"/>
      <c r="B27" s="110"/>
      <c r="C27" s="110"/>
      <c r="D27" s="110"/>
      <c r="E27" s="110"/>
      <c r="F27" s="111">
        <v>313311</v>
      </c>
      <c r="G27" s="111" t="s">
        <v>134</v>
      </c>
      <c r="H27" s="112">
        <f>'1. IZMJENE I DOP.PLANA A. 2019.'!H134</f>
        <v>3800</v>
      </c>
      <c r="I27" s="112">
        <f>J27-H27</f>
        <v>-3800</v>
      </c>
      <c r="J27" s="112">
        <f>'1. IZMJENE I DOP.PLANA A. 2019.'!J134</f>
        <v>0</v>
      </c>
    </row>
    <row r="28" spans="1:233" x14ac:dyDescent="0.2">
      <c r="A28" s="114" t="s">
        <v>329</v>
      </c>
      <c r="B28" s="115"/>
      <c r="C28" s="115"/>
      <c r="D28" s="115"/>
      <c r="E28" s="115"/>
      <c r="F28" s="115"/>
      <c r="G28" s="116"/>
      <c r="H28" s="105">
        <f t="shared" ref="H28:J29" si="1">H29</f>
        <v>1345200</v>
      </c>
      <c r="I28" s="105">
        <f t="shared" si="1"/>
        <v>938850</v>
      </c>
      <c r="J28" s="105">
        <f t="shared" si="1"/>
        <v>2284550</v>
      </c>
      <c r="HE28" s="117"/>
      <c r="HF28" s="117"/>
      <c r="HG28" s="117"/>
      <c r="HH28" s="117"/>
      <c r="HI28" s="117"/>
      <c r="HJ28" s="117"/>
      <c r="HK28" s="117"/>
      <c r="HL28" s="117"/>
      <c r="HM28" s="117"/>
      <c r="HN28" s="117"/>
      <c r="HO28" s="117"/>
      <c r="HP28" s="117"/>
      <c r="HQ28" s="117"/>
      <c r="HR28" s="117"/>
      <c r="HS28" s="117"/>
      <c r="HT28" s="117"/>
      <c r="HU28" s="117"/>
      <c r="HV28" s="117"/>
      <c r="HW28" s="117"/>
      <c r="HX28" s="117"/>
      <c r="HY28" s="117"/>
    </row>
    <row r="29" spans="1:233" x14ac:dyDescent="0.2">
      <c r="A29" s="107">
        <v>3</v>
      </c>
      <c r="B29" s="107"/>
      <c r="C29" s="107"/>
      <c r="D29" s="107"/>
      <c r="E29" s="107"/>
      <c r="F29" s="108"/>
      <c r="G29" s="108" t="s">
        <v>121</v>
      </c>
      <c r="H29" s="109">
        <f t="shared" si="1"/>
        <v>1345200</v>
      </c>
      <c r="I29" s="109">
        <f t="shared" si="1"/>
        <v>938850</v>
      </c>
      <c r="J29" s="109">
        <f t="shared" si="1"/>
        <v>2284550</v>
      </c>
    </row>
    <row r="30" spans="1:233" x14ac:dyDescent="0.2">
      <c r="A30" s="107"/>
      <c r="B30" s="107">
        <v>32</v>
      </c>
      <c r="C30" s="107"/>
      <c r="D30" s="107"/>
      <c r="E30" s="107"/>
      <c r="F30" s="108"/>
      <c r="G30" s="108" t="s">
        <v>135</v>
      </c>
      <c r="H30" s="109">
        <f>H31+H42+H54+H91+H94</f>
        <v>1345200</v>
      </c>
      <c r="I30" s="109">
        <f>I31+I42+I54+I91+I94</f>
        <v>938850</v>
      </c>
      <c r="J30" s="109">
        <f>J31+J42+J54+J91+J94</f>
        <v>2284550</v>
      </c>
    </row>
    <row r="31" spans="1:233" x14ac:dyDescent="0.2">
      <c r="A31" s="107"/>
      <c r="B31" s="107"/>
      <c r="C31" s="107">
        <v>321</v>
      </c>
      <c r="D31" s="107"/>
      <c r="E31" s="110">
        <v>11</v>
      </c>
      <c r="F31" s="108"/>
      <c r="G31" s="108" t="s">
        <v>136</v>
      </c>
      <c r="H31" s="109">
        <f>H32+H36+H39</f>
        <v>21200</v>
      </c>
      <c r="I31" s="109">
        <f>I32+I36+I39</f>
        <v>-9200</v>
      </c>
      <c r="J31" s="109">
        <f>J32+J36+J39</f>
        <v>12000</v>
      </c>
    </row>
    <row r="32" spans="1:233" x14ac:dyDescent="0.2">
      <c r="A32" s="107"/>
      <c r="B32" s="107"/>
      <c r="C32" s="107"/>
      <c r="D32" s="107">
        <v>3211</v>
      </c>
      <c r="E32" s="107"/>
      <c r="F32" s="108"/>
      <c r="G32" s="108" t="s">
        <v>136</v>
      </c>
      <c r="H32" s="109">
        <f>SUM(H33:H35)</f>
        <v>2000</v>
      </c>
      <c r="I32" s="109">
        <f>SUM(I33:I35)</f>
        <v>-2000</v>
      </c>
      <c r="J32" s="109">
        <f>SUM(J33:J35)</f>
        <v>0</v>
      </c>
    </row>
    <row r="33" spans="1:10" x14ac:dyDescent="0.2">
      <c r="A33" s="110"/>
      <c r="B33" s="110"/>
      <c r="C33" s="110"/>
      <c r="D33" s="110"/>
      <c r="E33" s="110"/>
      <c r="F33" s="111">
        <v>321110</v>
      </c>
      <c r="G33" s="111" t="s">
        <v>137</v>
      </c>
      <c r="H33" s="112">
        <f>'1. IZMJENE I DOP.PLANA A. 2019.'!H138</f>
        <v>500</v>
      </c>
      <c r="I33" s="112">
        <f>J33-H33</f>
        <v>-500</v>
      </c>
      <c r="J33" s="112">
        <f>'1. IZMJENE I DOP.PLANA A. 2019.'!J138</f>
        <v>0</v>
      </c>
    </row>
    <row r="34" spans="1:10" x14ac:dyDescent="0.2">
      <c r="A34" s="110"/>
      <c r="B34" s="110"/>
      <c r="C34" s="110"/>
      <c r="D34" s="110"/>
      <c r="E34" s="110"/>
      <c r="F34" s="111">
        <v>321150</v>
      </c>
      <c r="G34" s="111" t="s">
        <v>330</v>
      </c>
      <c r="H34" s="112">
        <f>'1. IZMJENE I DOP.PLANA A. 2019.'!H139</f>
        <v>1000</v>
      </c>
      <c r="I34" s="112">
        <f>J34-H34</f>
        <v>-1000</v>
      </c>
      <c r="J34" s="112">
        <f>'1. IZMJENE I DOP.PLANA A. 2019.'!J139</f>
        <v>0</v>
      </c>
    </row>
    <row r="35" spans="1:10" x14ac:dyDescent="0.2">
      <c r="A35" s="110"/>
      <c r="B35" s="110"/>
      <c r="C35" s="110"/>
      <c r="D35" s="110"/>
      <c r="E35" s="110"/>
      <c r="F35" s="111">
        <v>321190</v>
      </c>
      <c r="G35" s="111" t="s">
        <v>139</v>
      </c>
      <c r="H35" s="112">
        <f>'1. IZMJENE I DOP.PLANA A. 2019.'!H140</f>
        <v>500</v>
      </c>
      <c r="I35" s="112">
        <f>J35-H35</f>
        <v>-500</v>
      </c>
      <c r="J35" s="112">
        <f>'1. IZMJENE I DOP.PLANA A. 2019.'!J140</f>
        <v>0</v>
      </c>
    </row>
    <row r="36" spans="1:10" ht="22.5" x14ac:dyDescent="0.2">
      <c r="A36" s="107"/>
      <c r="B36" s="107"/>
      <c r="C36" s="107"/>
      <c r="D36" s="107">
        <v>3212</v>
      </c>
      <c r="E36" s="107"/>
      <c r="F36" s="108"/>
      <c r="G36" s="113" t="s">
        <v>140</v>
      </c>
      <c r="H36" s="109">
        <f>H37+H38</f>
        <v>15000</v>
      </c>
      <c r="I36" s="109">
        <f>SUM(I37:I38)</f>
        <v>-3000</v>
      </c>
      <c r="J36" s="109">
        <f>J37+J38</f>
        <v>12000</v>
      </c>
    </row>
    <row r="37" spans="1:10" x14ac:dyDescent="0.2">
      <c r="A37" s="110"/>
      <c r="B37" s="110"/>
      <c r="C37" s="110"/>
      <c r="D37" s="110"/>
      <c r="E37" s="110"/>
      <c r="F37" s="111">
        <v>321210</v>
      </c>
      <c r="G37" s="111" t="s">
        <v>141</v>
      </c>
      <c r="H37" s="112">
        <f>'1. IZMJENE I DOP.PLANA A. 2019.'!H142</f>
        <v>12000</v>
      </c>
      <c r="I37" s="112">
        <f>J37-H37</f>
        <v>0</v>
      </c>
      <c r="J37" s="112">
        <f>'1. IZMJENE I DOP.PLANA A. 2019.'!J142</f>
        <v>12000</v>
      </c>
    </row>
    <row r="38" spans="1:10" x14ac:dyDescent="0.2">
      <c r="A38" s="110"/>
      <c r="B38" s="110"/>
      <c r="C38" s="110"/>
      <c r="D38" s="110"/>
      <c r="E38" s="110"/>
      <c r="F38" s="111">
        <v>321211</v>
      </c>
      <c r="G38" s="111" t="s">
        <v>331</v>
      </c>
      <c r="H38" s="112">
        <f>'1. IZMJENE I DOP.PLANA A. 2019.'!H143</f>
        <v>3000</v>
      </c>
      <c r="I38" s="112">
        <f>J38-H38</f>
        <v>-3000</v>
      </c>
      <c r="J38" s="112">
        <f>'1. IZMJENE I DOP.PLANA A. 2019.'!J143</f>
        <v>0</v>
      </c>
    </row>
    <row r="39" spans="1:10" x14ac:dyDescent="0.2">
      <c r="A39" s="107"/>
      <c r="B39" s="107"/>
      <c r="C39" s="107"/>
      <c r="D39" s="107">
        <v>3213</v>
      </c>
      <c r="E39" s="107"/>
      <c r="F39" s="108"/>
      <c r="G39" s="108" t="s">
        <v>143</v>
      </c>
      <c r="H39" s="109">
        <f>H40+H41</f>
        <v>4200</v>
      </c>
      <c r="I39" s="109">
        <f>I40+I41</f>
        <v>-4200</v>
      </c>
      <c r="J39" s="109">
        <f>J40+J41</f>
        <v>0</v>
      </c>
    </row>
    <row r="40" spans="1:10" x14ac:dyDescent="0.2">
      <c r="A40" s="110"/>
      <c r="B40" s="110"/>
      <c r="C40" s="110"/>
      <c r="D40" s="110"/>
      <c r="E40" s="110"/>
      <c r="F40" s="111">
        <v>321310</v>
      </c>
      <c r="G40" s="111" t="s">
        <v>144</v>
      </c>
      <c r="H40" s="112">
        <f>'1. IZMJENE I DOP.PLANA A. 2019.'!H145</f>
        <v>3000</v>
      </c>
      <c r="I40" s="112">
        <f>J40-H40</f>
        <v>-3000</v>
      </c>
      <c r="J40" s="112">
        <f>'1. IZMJENE I DOP.PLANA A. 2019.'!J145</f>
        <v>0</v>
      </c>
    </row>
    <row r="41" spans="1:10" x14ac:dyDescent="0.2">
      <c r="A41" s="110"/>
      <c r="B41" s="110"/>
      <c r="C41" s="110"/>
      <c r="D41" s="110"/>
      <c r="E41" s="110"/>
      <c r="F41" s="111">
        <v>321320</v>
      </c>
      <c r="G41" s="111" t="s">
        <v>332</v>
      </c>
      <c r="H41" s="112">
        <f>'1. IZMJENE I DOP.PLANA A. 2019.'!H146</f>
        <v>1200</v>
      </c>
      <c r="I41" s="112">
        <f>J41-H41</f>
        <v>-1200</v>
      </c>
      <c r="J41" s="112">
        <f>'1. IZMJENE I DOP.PLANA A. 2019.'!J146</f>
        <v>0</v>
      </c>
    </row>
    <row r="42" spans="1:10" x14ac:dyDescent="0.2">
      <c r="A42" s="107"/>
      <c r="B42" s="107"/>
      <c r="C42" s="107">
        <v>322</v>
      </c>
      <c r="D42" s="107"/>
      <c r="E42" s="110">
        <v>11</v>
      </c>
      <c r="F42" s="108"/>
      <c r="G42" s="108" t="s">
        <v>146</v>
      </c>
      <c r="H42" s="109">
        <f>H43+H48+H52</f>
        <v>57000</v>
      </c>
      <c r="I42" s="109">
        <f>I43+I48+I52</f>
        <v>-750</v>
      </c>
      <c r="J42" s="109">
        <f>J43+J48+J52</f>
        <v>56250</v>
      </c>
    </row>
    <row r="43" spans="1:10" x14ac:dyDescent="0.2">
      <c r="A43" s="107"/>
      <c r="B43" s="107"/>
      <c r="C43" s="107"/>
      <c r="D43" s="107">
        <v>3221</v>
      </c>
      <c r="E43" s="107"/>
      <c r="F43" s="108"/>
      <c r="G43" s="108" t="s">
        <v>147</v>
      </c>
      <c r="H43" s="109">
        <f>SUM(H44:H47)</f>
        <v>16000</v>
      </c>
      <c r="I43" s="109">
        <f>SUM(I44:I47)</f>
        <v>750</v>
      </c>
      <c r="J43" s="109">
        <f>SUM(J44:J47)</f>
        <v>16750</v>
      </c>
    </row>
    <row r="44" spans="1:10" x14ac:dyDescent="0.2">
      <c r="A44" s="110"/>
      <c r="B44" s="110"/>
      <c r="C44" s="110"/>
      <c r="D44" s="110"/>
      <c r="E44" s="110"/>
      <c r="F44" s="111">
        <v>322110</v>
      </c>
      <c r="G44" s="111" t="s">
        <v>148</v>
      </c>
      <c r="H44" s="112">
        <f>'1. IZMJENE I DOP.PLANA A. 2019.'!H149</f>
        <v>10000</v>
      </c>
      <c r="I44" s="112">
        <f>J44-H44</f>
        <v>2650</v>
      </c>
      <c r="J44" s="112">
        <f>'1. IZMJENE I DOP.PLANA A. 2019.'!J149</f>
        <v>12650</v>
      </c>
    </row>
    <row r="45" spans="1:10" x14ac:dyDescent="0.2">
      <c r="A45" s="110"/>
      <c r="B45" s="110"/>
      <c r="C45" s="110"/>
      <c r="D45" s="110"/>
      <c r="E45" s="110"/>
      <c r="F45" s="111">
        <v>322120</v>
      </c>
      <c r="G45" s="111" t="s">
        <v>149</v>
      </c>
      <c r="H45" s="112">
        <f>'1. IZMJENE I DOP.PLANA A. 2019.'!H150</f>
        <v>2000</v>
      </c>
      <c r="I45" s="112">
        <f>J45-H45</f>
        <v>-1400</v>
      </c>
      <c r="J45" s="112">
        <f>'1. IZMJENE I DOP.PLANA A. 2019.'!J150</f>
        <v>600</v>
      </c>
    </row>
    <row r="46" spans="1:10" x14ac:dyDescent="0.2">
      <c r="A46" s="110"/>
      <c r="B46" s="110"/>
      <c r="C46" s="110"/>
      <c r="D46" s="110"/>
      <c r="E46" s="110"/>
      <c r="F46" s="111">
        <v>322140</v>
      </c>
      <c r="G46" s="111" t="s">
        <v>150</v>
      </c>
      <c r="H46" s="112">
        <f>'1. IZMJENE I DOP.PLANA A. 2019.'!H151</f>
        <v>3000</v>
      </c>
      <c r="I46" s="112">
        <f>J46-H46</f>
        <v>0</v>
      </c>
      <c r="J46" s="112">
        <f>'1. IZMJENE I DOP.PLANA A. 2019.'!J151</f>
        <v>3000</v>
      </c>
    </row>
    <row r="47" spans="1:10" x14ac:dyDescent="0.2">
      <c r="A47" s="110"/>
      <c r="B47" s="110"/>
      <c r="C47" s="110"/>
      <c r="D47" s="110"/>
      <c r="E47" s="110"/>
      <c r="F47" s="111">
        <v>322190</v>
      </c>
      <c r="G47" s="111" t="s">
        <v>333</v>
      </c>
      <c r="H47" s="112">
        <f>'1. IZMJENE I DOP.PLANA A. 2019.'!H152</f>
        <v>1000</v>
      </c>
      <c r="I47" s="112">
        <f>J47-H47</f>
        <v>-500</v>
      </c>
      <c r="J47" s="112">
        <f>'1. IZMJENE I DOP.PLANA A. 2019.'!J152</f>
        <v>500</v>
      </c>
    </row>
    <row r="48" spans="1:10" x14ac:dyDescent="0.2">
      <c r="A48" s="107"/>
      <c r="B48" s="107"/>
      <c r="C48" s="107"/>
      <c r="D48" s="107">
        <v>3223</v>
      </c>
      <c r="E48" s="107"/>
      <c r="F48" s="108"/>
      <c r="G48" s="108" t="s">
        <v>152</v>
      </c>
      <c r="H48" s="109">
        <f>SUM(H49:H51)</f>
        <v>39500</v>
      </c>
      <c r="I48" s="109">
        <f>SUM(I49:I51)</f>
        <v>-500</v>
      </c>
      <c r="J48" s="109">
        <f>SUM(J49:J51)</f>
        <v>39000</v>
      </c>
    </row>
    <row r="49" spans="1:10" x14ac:dyDescent="0.2">
      <c r="A49" s="110"/>
      <c r="B49" s="110"/>
      <c r="C49" s="110"/>
      <c r="D49" s="110"/>
      <c r="E49" s="110"/>
      <c r="F49" s="111">
        <v>322310</v>
      </c>
      <c r="G49" s="111" t="s">
        <v>153</v>
      </c>
      <c r="H49" s="112">
        <f>'1. IZMJENE I DOP.PLANA A. 2019.'!H154</f>
        <v>18500</v>
      </c>
      <c r="I49" s="112">
        <f>J49-H49</f>
        <v>-5000</v>
      </c>
      <c r="J49" s="112">
        <f>'1. IZMJENE I DOP.PLANA A. 2019.'!J154</f>
        <v>13500</v>
      </c>
    </row>
    <row r="50" spans="1:10" x14ac:dyDescent="0.2">
      <c r="A50" s="110"/>
      <c r="B50" s="110"/>
      <c r="C50" s="110"/>
      <c r="D50" s="110"/>
      <c r="E50" s="110"/>
      <c r="F50" s="111">
        <v>322330</v>
      </c>
      <c r="G50" s="111" t="s">
        <v>156</v>
      </c>
      <c r="H50" s="112">
        <f>'1. IZMJENE I DOP.PLANA A. 2019.'!H157</f>
        <v>18000</v>
      </c>
      <c r="I50" s="112">
        <f>J50-H50</f>
        <v>7500</v>
      </c>
      <c r="J50" s="112">
        <f>'1. IZMJENE I DOP.PLANA A. 2019.'!J157</f>
        <v>25500</v>
      </c>
    </row>
    <row r="51" spans="1:10" x14ac:dyDescent="0.2">
      <c r="A51" s="110"/>
      <c r="B51" s="110"/>
      <c r="C51" s="110"/>
      <c r="D51" s="110"/>
      <c r="E51" s="110"/>
      <c r="F51" s="111">
        <v>322340</v>
      </c>
      <c r="G51" s="111" t="s">
        <v>334</v>
      </c>
      <c r="H51" s="112">
        <f>'1. IZMJENE I DOP.PLANA A. 2019.'!H158</f>
        <v>3000</v>
      </c>
      <c r="I51" s="112">
        <f>J51-H51</f>
        <v>-3000</v>
      </c>
      <c r="J51" s="112">
        <f>'1. IZMJENE I DOP.PLANA A. 2019.'!J158</f>
        <v>0</v>
      </c>
    </row>
    <row r="52" spans="1:10" x14ac:dyDescent="0.2">
      <c r="A52" s="107"/>
      <c r="B52" s="107"/>
      <c r="C52" s="107"/>
      <c r="D52" s="107">
        <v>3225</v>
      </c>
      <c r="E52" s="107"/>
      <c r="F52" s="108"/>
      <c r="G52" s="108" t="s">
        <v>158</v>
      </c>
      <c r="H52" s="109">
        <f>H53</f>
        <v>1500</v>
      </c>
      <c r="I52" s="109">
        <f>I53</f>
        <v>-1000</v>
      </c>
      <c r="J52" s="109">
        <f>J53</f>
        <v>500</v>
      </c>
    </row>
    <row r="53" spans="1:10" x14ac:dyDescent="0.2">
      <c r="A53" s="110"/>
      <c r="B53" s="110"/>
      <c r="C53" s="110"/>
      <c r="D53" s="110"/>
      <c r="E53" s="110"/>
      <c r="F53" s="111">
        <v>322510</v>
      </c>
      <c r="G53" s="111" t="s">
        <v>158</v>
      </c>
      <c r="H53" s="112">
        <f>'1. IZMJENE I DOP.PLANA A. 2019.'!H160</f>
        <v>1500</v>
      </c>
      <c r="I53" s="112">
        <f>J53-H53</f>
        <v>-1000</v>
      </c>
      <c r="J53" s="112">
        <f>'1. IZMJENE I DOP.PLANA A. 2019.'!J160</f>
        <v>500</v>
      </c>
    </row>
    <row r="54" spans="1:10" x14ac:dyDescent="0.2">
      <c r="A54" s="107"/>
      <c r="B54" s="107"/>
      <c r="C54" s="107">
        <v>323</v>
      </c>
      <c r="D54" s="107"/>
      <c r="E54" s="110">
        <v>11</v>
      </c>
      <c r="F54" s="108"/>
      <c r="G54" s="108" t="s">
        <v>159</v>
      </c>
      <c r="H54" s="109">
        <f>H55+H61+H72+H75+H84+H86</f>
        <v>1101000</v>
      </c>
      <c r="I54" s="109">
        <f>I55+I61+I72+I75+I84+I86</f>
        <v>934200</v>
      </c>
      <c r="J54" s="109">
        <f>J55+J61+J72+J75+J84+J86</f>
        <v>2035700</v>
      </c>
    </row>
    <row r="55" spans="1:10" x14ac:dyDescent="0.2">
      <c r="A55" s="107"/>
      <c r="B55" s="107"/>
      <c r="C55" s="107"/>
      <c r="D55" s="107">
        <v>3231</v>
      </c>
      <c r="E55" s="107"/>
      <c r="F55" s="108"/>
      <c r="G55" s="108" t="s">
        <v>160</v>
      </c>
      <c r="H55" s="109">
        <f>SUM(H56:H60)</f>
        <v>38000</v>
      </c>
      <c r="I55" s="109">
        <f>SUM(I56:I60)</f>
        <v>24500</v>
      </c>
      <c r="J55" s="109">
        <f>SUM(J56:J60)</f>
        <v>63000</v>
      </c>
    </row>
    <row r="56" spans="1:10" x14ac:dyDescent="0.2">
      <c r="A56" s="110"/>
      <c r="B56" s="110"/>
      <c r="C56" s="110"/>
      <c r="D56" s="110"/>
      <c r="E56" s="110"/>
      <c r="F56" s="111">
        <v>323110</v>
      </c>
      <c r="G56" s="111" t="s">
        <v>161</v>
      </c>
      <c r="H56" s="112">
        <f>'1. IZMJENE I DOP.PLANA A. 2019.'!H163</f>
        <v>11000</v>
      </c>
      <c r="I56" s="112">
        <f>J56-H56</f>
        <v>-2000</v>
      </c>
      <c r="J56" s="112">
        <f>'1. IZMJENE I DOP.PLANA A. 2019.'!J163</f>
        <v>9000</v>
      </c>
    </row>
    <row r="57" spans="1:10" x14ac:dyDescent="0.2">
      <c r="A57" s="110"/>
      <c r="B57" s="110"/>
      <c r="C57" s="110"/>
      <c r="D57" s="110"/>
      <c r="E57" s="110"/>
      <c r="F57" s="111">
        <v>323120</v>
      </c>
      <c r="G57" s="111" t="s">
        <v>162</v>
      </c>
      <c r="H57" s="112">
        <f>'1. IZMJENE I DOP.PLANA A. 2019.'!H164</f>
        <v>2000</v>
      </c>
      <c r="I57" s="112">
        <f>J57-H57</f>
        <v>-1000</v>
      </c>
      <c r="J57" s="112">
        <f>'1. IZMJENE I DOP.PLANA A. 2019.'!J164</f>
        <v>1000</v>
      </c>
    </row>
    <row r="58" spans="1:10" x14ac:dyDescent="0.2">
      <c r="A58" s="110"/>
      <c r="B58" s="110"/>
      <c r="C58" s="110"/>
      <c r="D58" s="110"/>
      <c r="E58" s="110"/>
      <c r="F58" s="111">
        <v>323121</v>
      </c>
      <c r="G58" s="111" t="s">
        <v>549</v>
      </c>
      <c r="H58" s="112">
        <v>0</v>
      </c>
      <c r="I58" s="112">
        <f>J50-H58</f>
        <v>25500</v>
      </c>
      <c r="J58" s="112">
        <v>26000</v>
      </c>
    </row>
    <row r="59" spans="1:10" x14ac:dyDescent="0.2">
      <c r="A59" s="110"/>
      <c r="B59" s="110"/>
      <c r="C59" s="110"/>
      <c r="D59" s="110"/>
      <c r="E59" s="110"/>
      <c r="F59" s="111">
        <v>323130</v>
      </c>
      <c r="G59" s="111" t="s">
        <v>163</v>
      </c>
      <c r="H59" s="112">
        <f>'1. IZMJENE I DOP.PLANA A. 2019.'!H166</f>
        <v>20000</v>
      </c>
      <c r="I59" s="112">
        <f>J59-H59</f>
        <v>5000</v>
      </c>
      <c r="J59" s="112">
        <f>'1. IZMJENE I DOP.PLANA A. 2019.'!J166</f>
        <v>25000</v>
      </c>
    </row>
    <row r="60" spans="1:10" x14ac:dyDescent="0.2">
      <c r="A60" s="110"/>
      <c r="B60" s="110"/>
      <c r="C60" s="110"/>
      <c r="D60" s="110"/>
      <c r="E60" s="110"/>
      <c r="F60" s="111">
        <v>323190</v>
      </c>
      <c r="G60" s="111" t="s">
        <v>164</v>
      </c>
      <c r="H60" s="112">
        <f>'1. IZMJENE I DOP.PLANA A. 2019.'!H167</f>
        <v>5000</v>
      </c>
      <c r="I60" s="112">
        <f>J60-H60</f>
        <v>-3000</v>
      </c>
      <c r="J60" s="112">
        <f>'1. IZMJENE I DOP.PLANA A. 2019.'!J167</f>
        <v>2000</v>
      </c>
    </row>
    <row r="61" spans="1:10" x14ac:dyDescent="0.2">
      <c r="A61" s="107"/>
      <c r="B61" s="107"/>
      <c r="C61" s="107"/>
      <c r="D61" s="107">
        <v>3232</v>
      </c>
      <c r="E61" s="107"/>
      <c r="F61" s="108"/>
      <c r="G61" s="108" t="s">
        <v>335</v>
      </c>
      <c r="H61" s="109">
        <f>SUM(H62:H71)</f>
        <v>713000</v>
      </c>
      <c r="I61" s="109">
        <f>SUM(I62:I71)</f>
        <v>922500</v>
      </c>
      <c r="J61" s="109">
        <f>SUM(J62:J71)</f>
        <v>1635500</v>
      </c>
    </row>
    <row r="62" spans="1:10" ht="22.5" x14ac:dyDescent="0.2">
      <c r="A62" s="110"/>
      <c r="B62" s="110"/>
      <c r="C62" s="110"/>
      <c r="D62" s="110"/>
      <c r="E62" s="110"/>
      <c r="F62" s="111">
        <v>323210</v>
      </c>
      <c r="G62" s="118" t="s">
        <v>336</v>
      </c>
      <c r="H62" s="112">
        <f>'1. IZMJENE I DOP.PLANA A. 2019.'!H169</f>
        <v>50000</v>
      </c>
      <c r="I62" s="112">
        <f t="shared" ref="I62:I71" si="2">J62-H62</f>
        <v>-28000</v>
      </c>
      <c r="J62" s="112">
        <f>'1. IZMJENE I DOP.PLANA A. 2019.'!J169</f>
        <v>22000</v>
      </c>
    </row>
    <row r="63" spans="1:10" ht="22.5" x14ac:dyDescent="0.2">
      <c r="A63" s="110"/>
      <c r="B63" s="110"/>
      <c r="C63" s="110"/>
      <c r="D63" s="110"/>
      <c r="E63" s="110"/>
      <c r="F63" s="111">
        <v>323220</v>
      </c>
      <c r="G63" s="118" t="s">
        <v>337</v>
      </c>
      <c r="H63" s="112">
        <f>'1. IZMJENE I DOP.PLANA A. 2019.'!H173</f>
        <v>10000</v>
      </c>
      <c r="I63" s="112">
        <f t="shared" si="2"/>
        <v>0</v>
      </c>
      <c r="J63" s="112">
        <f>'1. IZMJENE I DOP.PLANA A. 2019.'!J173</f>
        <v>10000</v>
      </c>
    </row>
    <row r="64" spans="1:10" ht="22.5" x14ac:dyDescent="0.2">
      <c r="A64" s="110"/>
      <c r="B64" s="110"/>
      <c r="C64" s="110"/>
      <c r="D64" s="110"/>
      <c r="E64" s="110"/>
      <c r="F64" s="111">
        <v>323290</v>
      </c>
      <c r="G64" s="118" t="s">
        <v>530</v>
      </c>
      <c r="H64" s="112">
        <f>'1. IZMJENE I DOP.PLANA A. 2019.'!H174</f>
        <v>200000</v>
      </c>
      <c r="I64" s="112">
        <f t="shared" si="2"/>
        <v>50000</v>
      </c>
      <c r="J64" s="112">
        <f>'1. IZMJENE I DOP.PLANA A. 2019.'!J174</f>
        <v>250000</v>
      </c>
    </row>
    <row r="65" spans="1:17" ht="22.5" x14ac:dyDescent="0.2">
      <c r="A65" s="110"/>
      <c r="B65" s="110"/>
      <c r="C65" s="110"/>
      <c r="D65" s="110"/>
      <c r="E65" s="119"/>
      <c r="F65" s="111">
        <v>323291</v>
      </c>
      <c r="G65" s="118" t="s">
        <v>172</v>
      </c>
      <c r="H65" s="112">
        <v>130000</v>
      </c>
      <c r="I65" s="112">
        <f t="shared" si="2"/>
        <v>-110000</v>
      </c>
      <c r="J65" s="112">
        <v>20000</v>
      </c>
      <c r="Q65" s="120"/>
    </row>
    <row r="66" spans="1:17" ht="22.5" x14ac:dyDescent="0.2">
      <c r="A66" s="110"/>
      <c r="B66" s="110"/>
      <c r="C66" s="110"/>
      <c r="D66" s="110"/>
      <c r="E66" s="119"/>
      <c r="F66" s="111">
        <v>323292</v>
      </c>
      <c r="G66" s="118" t="s">
        <v>551</v>
      </c>
      <c r="H66" s="112">
        <v>150000</v>
      </c>
      <c r="I66" s="112">
        <f t="shared" si="2"/>
        <v>467000</v>
      </c>
      <c r="J66" s="112">
        <v>617000</v>
      </c>
      <c r="Q66" s="120"/>
    </row>
    <row r="67" spans="1:17" x14ac:dyDescent="0.2">
      <c r="A67" s="110"/>
      <c r="B67" s="110"/>
      <c r="C67" s="110"/>
      <c r="D67" s="110"/>
      <c r="E67" s="119"/>
      <c r="F67" s="111">
        <v>323293</v>
      </c>
      <c r="G67" s="118" t="s">
        <v>513</v>
      </c>
      <c r="H67" s="112">
        <v>112000</v>
      </c>
      <c r="I67" s="112">
        <f>J67-H67</f>
        <v>-32000</v>
      </c>
      <c r="J67" s="112">
        <v>80000</v>
      </c>
      <c r="Q67" s="120"/>
    </row>
    <row r="68" spans="1:17" x14ac:dyDescent="0.2">
      <c r="A68" s="110"/>
      <c r="B68" s="110"/>
      <c r="C68" s="110"/>
      <c r="D68" s="110"/>
      <c r="E68" s="119"/>
      <c r="F68" s="111">
        <v>323294</v>
      </c>
      <c r="G68" s="118" t="s">
        <v>514</v>
      </c>
      <c r="H68" s="112">
        <v>61000</v>
      </c>
      <c r="I68" s="112">
        <f t="shared" si="2"/>
        <v>-24000</v>
      </c>
      <c r="J68" s="112">
        <v>37000</v>
      </c>
      <c r="Q68" s="120"/>
    </row>
    <row r="69" spans="1:17" x14ac:dyDescent="0.2">
      <c r="A69" s="110"/>
      <c r="B69" s="110"/>
      <c r="C69" s="110"/>
      <c r="D69" s="110"/>
      <c r="E69" s="119"/>
      <c r="F69" s="111">
        <v>323295</v>
      </c>
      <c r="G69" s="118" t="s">
        <v>531</v>
      </c>
      <c r="H69" s="112">
        <v>0</v>
      </c>
      <c r="I69" s="112">
        <f t="shared" si="2"/>
        <v>113500</v>
      </c>
      <c r="J69" s="112">
        <v>113500</v>
      </c>
      <c r="Q69" s="120"/>
    </row>
    <row r="70" spans="1:17" x14ac:dyDescent="0.2">
      <c r="A70" s="110"/>
      <c r="B70" s="110"/>
      <c r="C70" s="110"/>
      <c r="D70" s="110"/>
      <c r="E70" s="119"/>
      <c r="F70" s="111">
        <v>323296</v>
      </c>
      <c r="G70" s="118" t="s">
        <v>532</v>
      </c>
      <c r="H70" s="112">
        <v>0</v>
      </c>
      <c r="I70" s="112">
        <f t="shared" si="2"/>
        <v>26000</v>
      </c>
      <c r="J70" s="112">
        <v>26000</v>
      </c>
      <c r="Q70" s="120"/>
    </row>
    <row r="71" spans="1:17" x14ac:dyDescent="0.2">
      <c r="A71" s="110"/>
      <c r="B71" s="110"/>
      <c r="C71" s="110"/>
      <c r="D71" s="110"/>
      <c r="E71" s="119"/>
      <c r="F71" s="111">
        <v>323297</v>
      </c>
      <c r="G71" s="118" t="s">
        <v>552</v>
      </c>
      <c r="H71" s="112">
        <v>0</v>
      </c>
      <c r="I71" s="112">
        <f t="shared" si="2"/>
        <v>460000</v>
      </c>
      <c r="J71" s="112">
        <v>460000</v>
      </c>
      <c r="Q71" s="120"/>
    </row>
    <row r="72" spans="1:17" x14ac:dyDescent="0.2">
      <c r="A72" s="107"/>
      <c r="B72" s="107"/>
      <c r="C72" s="107"/>
      <c r="D72" s="107">
        <v>3233</v>
      </c>
      <c r="E72" s="107"/>
      <c r="F72" s="108"/>
      <c r="G72" s="108" t="s">
        <v>173</v>
      </c>
      <c r="H72" s="109">
        <f>SUM(H73:H74)</f>
        <v>45000</v>
      </c>
      <c r="I72" s="109">
        <f>SUM(I73:I74)</f>
        <v>2000</v>
      </c>
      <c r="J72" s="109">
        <f>SUM(J73:J74)</f>
        <v>47000</v>
      </c>
    </row>
    <row r="73" spans="1:17" x14ac:dyDescent="0.2">
      <c r="A73" s="110"/>
      <c r="B73" s="110"/>
      <c r="C73" s="110"/>
      <c r="D73" s="110"/>
      <c r="E73" s="110"/>
      <c r="F73" s="111">
        <v>323310</v>
      </c>
      <c r="G73" s="111" t="s">
        <v>174</v>
      </c>
      <c r="H73" s="112">
        <f>'1. IZMJENE I DOP.PLANA A. 2019.'!H183</f>
        <v>20000</v>
      </c>
      <c r="I73" s="112">
        <f>J73-H73</f>
        <v>2000</v>
      </c>
      <c r="J73" s="112">
        <f>'1. IZMJENE I DOP.PLANA A. 2019.'!J183</f>
        <v>22000</v>
      </c>
    </row>
    <row r="74" spans="1:17" x14ac:dyDescent="0.2">
      <c r="A74" s="110"/>
      <c r="B74" s="110"/>
      <c r="C74" s="110"/>
      <c r="D74" s="110"/>
      <c r="E74" s="110"/>
      <c r="F74" s="111">
        <v>323320</v>
      </c>
      <c r="G74" s="111" t="s">
        <v>338</v>
      </c>
      <c r="H74" s="112">
        <f>'1. IZMJENE I DOP.PLANA A. 2019.'!H184</f>
        <v>25000</v>
      </c>
      <c r="I74" s="112">
        <f>J74-H74</f>
        <v>0</v>
      </c>
      <c r="J74" s="112">
        <f>'1. IZMJENE I DOP.PLANA A. 2019.'!J184</f>
        <v>25000</v>
      </c>
    </row>
    <row r="75" spans="1:17" x14ac:dyDescent="0.2">
      <c r="A75" s="107"/>
      <c r="B75" s="107"/>
      <c r="C75" s="107"/>
      <c r="D75" s="107">
        <v>3237</v>
      </c>
      <c r="E75" s="107"/>
      <c r="F75" s="108"/>
      <c r="G75" s="108" t="s">
        <v>188</v>
      </c>
      <c r="H75" s="109">
        <f>SUM(H76:H83)</f>
        <v>209300</v>
      </c>
      <c r="I75" s="109">
        <f>SUM(I76:I83)</f>
        <v>-12300</v>
      </c>
      <c r="J75" s="109">
        <f>SUM(J76:J83)</f>
        <v>197000</v>
      </c>
    </row>
    <row r="76" spans="1:17" x14ac:dyDescent="0.2">
      <c r="A76" s="110"/>
      <c r="B76" s="110"/>
      <c r="C76" s="110"/>
      <c r="D76" s="110"/>
      <c r="E76" s="110"/>
      <c r="F76" s="111">
        <v>323710</v>
      </c>
      <c r="G76" s="111" t="s">
        <v>189</v>
      </c>
      <c r="H76" s="112">
        <f>'1. IZMJENE I DOP.PLANA A. 2019.'!H201</f>
        <v>1300</v>
      </c>
      <c r="I76" s="112">
        <f t="shared" ref="I76:I82" si="3">J76-H76</f>
        <v>-1300</v>
      </c>
      <c r="J76" s="112">
        <f>'1. IZMJENE I DOP.PLANA A. 2019.'!J201</f>
        <v>0</v>
      </c>
    </row>
    <row r="77" spans="1:17" x14ac:dyDescent="0.2">
      <c r="A77" s="110"/>
      <c r="B77" s="110"/>
      <c r="C77" s="110"/>
      <c r="D77" s="110"/>
      <c r="E77" s="110"/>
      <c r="F77" s="111">
        <v>323720</v>
      </c>
      <c r="G77" s="111" t="s">
        <v>190</v>
      </c>
      <c r="H77" s="112">
        <f>'1. IZMJENE I DOP.PLANA A. 2019.'!H202</f>
        <v>97000</v>
      </c>
      <c r="I77" s="112">
        <f t="shared" si="3"/>
        <v>-25000</v>
      </c>
      <c r="J77" s="112">
        <f>'1. IZMJENE I DOP.PLANA A. 2019.'!J202</f>
        <v>72000</v>
      </c>
    </row>
    <row r="78" spans="1:17" x14ac:dyDescent="0.2">
      <c r="A78" s="110"/>
      <c r="B78" s="110"/>
      <c r="C78" s="110"/>
      <c r="D78" s="110"/>
      <c r="E78" s="110"/>
      <c r="F78" s="111">
        <v>323730</v>
      </c>
      <c r="G78" s="111" t="s">
        <v>191</v>
      </c>
      <c r="H78" s="112">
        <f>'1. IZMJENE I DOP.PLANA A. 2019.'!H203</f>
        <v>20000</v>
      </c>
      <c r="I78" s="112">
        <f t="shared" si="3"/>
        <v>0</v>
      </c>
      <c r="J78" s="112">
        <f>'1. IZMJENE I DOP.PLANA A. 2019.'!J203</f>
        <v>20000</v>
      </c>
    </row>
    <row r="79" spans="1:17" x14ac:dyDescent="0.2">
      <c r="A79" s="110"/>
      <c r="B79" s="110"/>
      <c r="C79" s="110"/>
      <c r="D79" s="110"/>
      <c r="E79" s="110"/>
      <c r="F79" s="111">
        <v>323750</v>
      </c>
      <c r="G79" s="111" t="s">
        <v>192</v>
      </c>
      <c r="H79" s="112">
        <f>'1. IZMJENE I DOP.PLANA A. 2019.'!H204</f>
        <v>6000</v>
      </c>
      <c r="I79" s="112">
        <f t="shared" si="3"/>
        <v>9000</v>
      </c>
      <c r="J79" s="112">
        <f>'1. IZMJENE I DOP.PLANA A. 2019.'!J204</f>
        <v>15000</v>
      </c>
    </row>
    <row r="80" spans="1:17" x14ac:dyDescent="0.2">
      <c r="A80" s="110"/>
      <c r="B80" s="110"/>
      <c r="C80" s="110"/>
      <c r="D80" s="110"/>
      <c r="E80" s="110"/>
      <c r="F80" s="111">
        <v>323790</v>
      </c>
      <c r="G80" s="111" t="s">
        <v>193</v>
      </c>
      <c r="H80" s="112">
        <f>'1. IZMJENE I DOP.PLANA A. 2019.'!H205</f>
        <v>50000</v>
      </c>
      <c r="I80" s="112">
        <f t="shared" si="3"/>
        <v>0</v>
      </c>
      <c r="J80" s="112">
        <f>'1. IZMJENE I DOP.PLANA A. 2019.'!J205</f>
        <v>50000</v>
      </c>
    </row>
    <row r="81" spans="1:17" x14ac:dyDescent="0.2">
      <c r="A81" s="110"/>
      <c r="B81" s="110"/>
      <c r="C81" s="110"/>
      <c r="D81" s="110"/>
      <c r="E81" s="110"/>
      <c r="F81" s="111">
        <v>323791</v>
      </c>
      <c r="G81" s="111" t="s">
        <v>194</v>
      </c>
      <c r="H81" s="112">
        <f>'1. IZMJENE I DOP.PLANA A. 2019.'!H206</f>
        <v>20000</v>
      </c>
      <c r="I81" s="112">
        <f t="shared" si="3"/>
        <v>-20000</v>
      </c>
      <c r="J81" s="112">
        <f>'1. IZMJENE I DOP.PLANA A. 2019.'!J206</f>
        <v>0</v>
      </c>
    </row>
    <row r="82" spans="1:17" x14ac:dyDescent="0.2">
      <c r="A82" s="110"/>
      <c r="B82" s="110"/>
      <c r="C82" s="110"/>
      <c r="D82" s="110"/>
      <c r="E82" s="110"/>
      <c r="F82" s="111">
        <v>323792</v>
      </c>
      <c r="G82" s="111" t="s">
        <v>195</v>
      </c>
      <c r="H82" s="112">
        <f>'1. IZMJENE I DOP.PLANA A. 2019.'!H207</f>
        <v>15000</v>
      </c>
      <c r="I82" s="112">
        <f t="shared" si="3"/>
        <v>0</v>
      </c>
      <c r="J82" s="112">
        <f>'1. IZMJENE I DOP.PLANA A. 2019.'!J207</f>
        <v>15000</v>
      </c>
    </row>
    <row r="83" spans="1:17" x14ac:dyDescent="0.2">
      <c r="A83" s="110"/>
      <c r="B83" s="110"/>
      <c r="C83" s="110"/>
      <c r="D83" s="110"/>
      <c r="E83" s="110"/>
      <c r="F83" s="111">
        <v>323793</v>
      </c>
      <c r="G83" s="111" t="s">
        <v>533</v>
      </c>
      <c r="H83" s="112">
        <v>0</v>
      </c>
      <c r="I83" s="112">
        <f>J83-H83</f>
        <v>25000</v>
      </c>
      <c r="J83" s="112">
        <v>25000</v>
      </c>
      <c r="Q83" s="215"/>
    </row>
    <row r="84" spans="1:17" x14ac:dyDescent="0.2">
      <c r="A84" s="107"/>
      <c r="B84" s="107"/>
      <c r="C84" s="107"/>
      <c r="D84" s="107">
        <v>3238</v>
      </c>
      <c r="E84" s="107"/>
      <c r="F84" s="108"/>
      <c r="G84" s="108" t="s">
        <v>196</v>
      </c>
      <c r="H84" s="109">
        <f>H85</f>
        <v>22000</v>
      </c>
      <c r="I84" s="109">
        <f>I85</f>
        <v>11500</v>
      </c>
      <c r="J84" s="109">
        <f>J85</f>
        <v>33500</v>
      </c>
    </row>
    <row r="85" spans="1:17" x14ac:dyDescent="0.2">
      <c r="A85" s="110"/>
      <c r="B85" s="110"/>
      <c r="C85" s="110"/>
      <c r="D85" s="110"/>
      <c r="E85" s="110"/>
      <c r="F85" s="111">
        <v>323890</v>
      </c>
      <c r="G85" s="111" t="s">
        <v>197</v>
      </c>
      <c r="H85" s="112">
        <f>'1. IZMJENE I DOP.PLANA A. 2019.'!H210</f>
        <v>22000</v>
      </c>
      <c r="I85" s="112">
        <f>J85-H85</f>
        <v>11500</v>
      </c>
      <c r="J85" s="112">
        <f>'1. IZMJENE I DOP.PLANA A. 2019.'!J210</f>
        <v>33500</v>
      </c>
    </row>
    <row r="86" spans="1:17" x14ac:dyDescent="0.2">
      <c r="A86" s="107"/>
      <c r="B86" s="107"/>
      <c r="C86" s="107"/>
      <c r="D86" s="107">
        <v>3239</v>
      </c>
      <c r="E86" s="107"/>
      <c r="F86" s="108"/>
      <c r="G86" s="108" t="s">
        <v>198</v>
      </c>
      <c r="H86" s="109">
        <f>H87+H88+H89+H90</f>
        <v>73700</v>
      </c>
      <c r="I86" s="109">
        <f>SUM(I87:I90)</f>
        <v>-14000</v>
      </c>
      <c r="J86" s="109">
        <f>SUM(J87:J90)</f>
        <v>59700</v>
      </c>
    </row>
    <row r="87" spans="1:17" x14ac:dyDescent="0.2">
      <c r="A87" s="110"/>
      <c r="B87" s="110"/>
      <c r="C87" s="110"/>
      <c r="D87" s="110"/>
      <c r="E87" s="110"/>
      <c r="F87" s="111">
        <v>323930</v>
      </c>
      <c r="G87" s="111" t="s">
        <v>199</v>
      </c>
      <c r="H87" s="112">
        <f>'1. IZMJENE I DOP.PLANA A. 2019.'!H212</f>
        <v>20000</v>
      </c>
      <c r="I87" s="112">
        <f>J87-H87</f>
        <v>-18000</v>
      </c>
      <c r="J87" s="112">
        <f>'1. IZMJENE I DOP.PLANA A. 2019.'!J212</f>
        <v>2000</v>
      </c>
    </row>
    <row r="88" spans="1:17" x14ac:dyDescent="0.2">
      <c r="A88" s="110"/>
      <c r="B88" s="110"/>
      <c r="C88" s="110"/>
      <c r="D88" s="110"/>
      <c r="E88" s="110"/>
      <c r="F88" s="111">
        <v>323931</v>
      </c>
      <c r="G88" s="111" t="s">
        <v>339</v>
      </c>
      <c r="H88" s="112">
        <f>'1. IZMJENE I DOP.PLANA A. 2019.'!H213</f>
        <v>12000</v>
      </c>
      <c r="I88" s="112">
        <f>J88-H88</f>
        <v>-1000</v>
      </c>
      <c r="J88" s="112">
        <f>'1. IZMJENE I DOP.PLANA A. 2019.'!J213</f>
        <v>11000</v>
      </c>
    </row>
    <row r="89" spans="1:17" x14ac:dyDescent="0.2">
      <c r="A89" s="110"/>
      <c r="B89" s="110"/>
      <c r="C89" s="110"/>
      <c r="D89" s="110"/>
      <c r="E89" s="110"/>
      <c r="F89" s="111">
        <v>323932</v>
      </c>
      <c r="G89" s="111" t="s">
        <v>201</v>
      </c>
      <c r="H89" s="112">
        <f>'1. IZMJENE I DOP.PLANA A. 2019.'!H214</f>
        <v>1700</v>
      </c>
      <c r="I89" s="112">
        <f>J89-H89</f>
        <v>0</v>
      </c>
      <c r="J89" s="112">
        <f>'1. IZMJENE I DOP.PLANA A. 2019.'!J214</f>
        <v>1700</v>
      </c>
    </row>
    <row r="90" spans="1:17" x14ac:dyDescent="0.2">
      <c r="A90" s="110"/>
      <c r="B90" s="110"/>
      <c r="C90" s="110"/>
      <c r="D90" s="110"/>
      <c r="E90" s="119"/>
      <c r="F90" s="111">
        <v>323990</v>
      </c>
      <c r="G90" s="111" t="s">
        <v>340</v>
      </c>
      <c r="H90" s="112">
        <v>40000</v>
      </c>
      <c r="I90" s="112">
        <f>J90-H90</f>
        <v>5000</v>
      </c>
      <c r="J90" s="112">
        <v>45000</v>
      </c>
      <c r="Q90" s="120"/>
    </row>
    <row r="91" spans="1:17" x14ac:dyDescent="0.2">
      <c r="A91" s="110"/>
      <c r="B91" s="110"/>
      <c r="C91" s="107">
        <v>324</v>
      </c>
      <c r="D91" s="110"/>
      <c r="E91" s="110">
        <v>11</v>
      </c>
      <c r="F91" s="111"/>
      <c r="G91" s="108" t="s">
        <v>203</v>
      </c>
      <c r="H91" s="109">
        <f t="shared" ref="H91:J92" si="4">H92</f>
        <v>12000</v>
      </c>
      <c r="I91" s="109">
        <f t="shared" si="4"/>
        <v>-6000</v>
      </c>
      <c r="J91" s="109">
        <f t="shared" si="4"/>
        <v>6000</v>
      </c>
    </row>
    <row r="92" spans="1:17" x14ac:dyDescent="0.2">
      <c r="A92" s="110"/>
      <c r="B92" s="110"/>
      <c r="C92" s="110"/>
      <c r="D92" s="107">
        <v>3241</v>
      </c>
      <c r="E92" s="107"/>
      <c r="F92" s="111"/>
      <c r="G92" s="108" t="s">
        <v>341</v>
      </c>
      <c r="H92" s="109">
        <f t="shared" si="4"/>
        <v>12000</v>
      </c>
      <c r="I92" s="109">
        <f t="shared" si="4"/>
        <v>-6000</v>
      </c>
      <c r="J92" s="109">
        <f t="shared" si="4"/>
        <v>6000</v>
      </c>
    </row>
    <row r="93" spans="1:17" x14ac:dyDescent="0.2">
      <c r="A93" s="110"/>
      <c r="B93" s="110"/>
      <c r="C93" s="110"/>
      <c r="D93" s="110"/>
      <c r="E93" s="110"/>
      <c r="F93" s="111">
        <v>324120</v>
      </c>
      <c r="G93" s="111" t="s">
        <v>342</v>
      </c>
      <c r="H93" s="112">
        <f>'1. IZMJENE I DOP.PLANA A. 2019.'!H218</f>
        <v>12000</v>
      </c>
      <c r="I93" s="112">
        <f>J93-H93</f>
        <v>-6000</v>
      </c>
      <c r="J93" s="112">
        <f>'1. IZMJENE I DOP.PLANA A. 2019.'!J218</f>
        <v>6000</v>
      </c>
    </row>
    <row r="94" spans="1:17" x14ac:dyDescent="0.2">
      <c r="A94" s="107"/>
      <c r="B94" s="107"/>
      <c r="C94" s="107">
        <v>329</v>
      </c>
      <c r="D94" s="107"/>
      <c r="E94" s="110">
        <v>11</v>
      </c>
      <c r="F94" s="108"/>
      <c r="G94" s="108" t="s">
        <v>205</v>
      </c>
      <c r="H94" s="109">
        <f>H95+H97+H100+H103+H107</f>
        <v>154000</v>
      </c>
      <c r="I94" s="109">
        <f>I95+I97+I100+I103+I107</f>
        <v>20600</v>
      </c>
      <c r="J94" s="109">
        <f>J95+J97+J100+J103+J107</f>
        <v>174600</v>
      </c>
    </row>
    <row r="95" spans="1:17" ht="22.5" x14ac:dyDescent="0.2">
      <c r="A95" s="107"/>
      <c r="B95" s="107"/>
      <c r="C95" s="107"/>
      <c r="D95" s="107">
        <v>3291</v>
      </c>
      <c r="E95" s="110"/>
      <c r="F95" s="108"/>
      <c r="G95" s="113" t="s">
        <v>343</v>
      </c>
      <c r="H95" s="109">
        <f>SUM(H96)</f>
        <v>40000</v>
      </c>
      <c r="I95" s="109">
        <f>SUM(I96)</f>
        <v>-5000</v>
      </c>
      <c r="J95" s="109">
        <f>SUM(J96)</f>
        <v>35000</v>
      </c>
    </row>
    <row r="96" spans="1:17" ht="22.5" x14ac:dyDescent="0.2">
      <c r="A96" s="110"/>
      <c r="B96" s="110"/>
      <c r="C96" s="110"/>
      <c r="D96" s="110"/>
      <c r="E96" s="110"/>
      <c r="F96" s="111">
        <v>329110</v>
      </c>
      <c r="G96" s="118" t="s">
        <v>344</v>
      </c>
      <c r="H96" s="112">
        <f>'1. IZMJENE I DOP.PLANA A. 2019.'!H221</f>
        <v>40000</v>
      </c>
      <c r="I96" s="112">
        <f>J96-H96</f>
        <v>-5000</v>
      </c>
      <c r="J96" s="112">
        <f>'1. IZMJENE I DOP.PLANA A. 2019.'!J221</f>
        <v>35000</v>
      </c>
    </row>
    <row r="97" spans="1:233" x14ac:dyDescent="0.2">
      <c r="A97" s="107"/>
      <c r="B97" s="107"/>
      <c r="C97" s="107"/>
      <c r="D97" s="107">
        <v>3292</v>
      </c>
      <c r="E97" s="107"/>
      <c r="F97" s="108"/>
      <c r="G97" s="108" t="s">
        <v>208</v>
      </c>
      <c r="H97" s="109">
        <f>SUM(H98:H99)</f>
        <v>13500</v>
      </c>
      <c r="I97" s="109">
        <f>SUM(I98:I99)</f>
        <v>-2900</v>
      </c>
      <c r="J97" s="109">
        <f>SUM(J98:J99)</f>
        <v>10600</v>
      </c>
    </row>
    <row r="98" spans="1:233" x14ac:dyDescent="0.2">
      <c r="A98" s="110"/>
      <c r="B98" s="110"/>
      <c r="C98" s="110"/>
      <c r="D98" s="110"/>
      <c r="E98" s="110"/>
      <c r="F98" s="111">
        <v>329220</v>
      </c>
      <c r="G98" s="111" t="s">
        <v>209</v>
      </c>
      <c r="H98" s="112">
        <f>'1. IZMJENE I DOP.PLANA A. 2019.'!H223</f>
        <v>11000</v>
      </c>
      <c r="I98" s="112">
        <f>J98-H98</f>
        <v>-3300</v>
      </c>
      <c r="J98" s="112">
        <f>'1. IZMJENE I DOP.PLANA A. 2019.'!J223</f>
        <v>7700</v>
      </c>
    </row>
    <row r="99" spans="1:233" x14ac:dyDescent="0.2">
      <c r="A99" s="110"/>
      <c r="B99" s="110"/>
      <c r="C99" s="110"/>
      <c r="D99" s="110"/>
      <c r="E99" s="110"/>
      <c r="F99" s="111">
        <v>329230</v>
      </c>
      <c r="G99" s="111" t="s">
        <v>210</v>
      </c>
      <c r="H99" s="112">
        <f>'1. IZMJENE I DOP.PLANA A. 2019.'!H224</f>
        <v>2500</v>
      </c>
      <c r="I99" s="112">
        <f>J99-H99</f>
        <v>400</v>
      </c>
      <c r="J99" s="112">
        <f>'1. IZMJENE I DOP.PLANA A. 2019.'!J224</f>
        <v>2900</v>
      </c>
    </row>
    <row r="100" spans="1:233" x14ac:dyDescent="0.2">
      <c r="A100" s="107"/>
      <c r="B100" s="107"/>
      <c r="C100" s="107"/>
      <c r="D100" s="107">
        <v>3293</v>
      </c>
      <c r="E100" s="107"/>
      <c r="F100" s="108"/>
      <c r="G100" s="108" t="s">
        <v>211</v>
      </c>
      <c r="H100" s="109">
        <f>SUM(H101:H102)</f>
        <v>70000</v>
      </c>
      <c r="I100" s="109">
        <f>SUM(I101:I102)</f>
        <v>16000</v>
      </c>
      <c r="J100" s="109">
        <f>SUM(J101:J102)</f>
        <v>86000</v>
      </c>
    </row>
    <row r="101" spans="1:233" x14ac:dyDescent="0.2">
      <c r="A101" s="110"/>
      <c r="B101" s="110"/>
      <c r="C101" s="110"/>
      <c r="D101" s="110"/>
      <c r="E101" s="110"/>
      <c r="F101" s="111">
        <v>329310</v>
      </c>
      <c r="G101" s="111" t="s">
        <v>211</v>
      </c>
      <c r="H101" s="112">
        <f>'1. IZMJENE I DOP.PLANA A. 2019.'!H226</f>
        <v>20000</v>
      </c>
      <c r="I101" s="112">
        <f>J101-H101</f>
        <v>5000</v>
      </c>
      <c r="J101" s="112">
        <f>'1. IZMJENE I DOP.PLANA A. 2019.'!J226</f>
        <v>25000</v>
      </c>
    </row>
    <row r="102" spans="1:233" ht="22.5" x14ac:dyDescent="0.2">
      <c r="A102" s="110"/>
      <c r="B102" s="110"/>
      <c r="C102" s="110"/>
      <c r="D102" s="110"/>
      <c r="E102" s="110"/>
      <c r="F102" s="111">
        <v>329311</v>
      </c>
      <c r="G102" s="118" t="s">
        <v>345</v>
      </c>
      <c r="H102" s="112">
        <f>'1. IZMJENE I DOP.PLANA A. 2019.'!H227</f>
        <v>50000</v>
      </c>
      <c r="I102" s="112">
        <f>J102-H102</f>
        <v>11000</v>
      </c>
      <c r="J102" s="112">
        <f>'1. IZMJENE I DOP.PLANA A. 2019.'!J227</f>
        <v>61000</v>
      </c>
    </row>
    <row r="103" spans="1:233" x14ac:dyDescent="0.2">
      <c r="A103" s="107"/>
      <c r="B103" s="107"/>
      <c r="C103" s="107"/>
      <c r="D103" s="107">
        <v>3295</v>
      </c>
      <c r="E103" s="107"/>
      <c r="F103" s="108"/>
      <c r="G103" s="108" t="s">
        <v>213</v>
      </c>
      <c r="H103" s="109">
        <f>SUM(H104:H106)</f>
        <v>9000</v>
      </c>
      <c r="I103" s="109">
        <f>SUM(I104:I106)</f>
        <v>-500</v>
      </c>
      <c r="J103" s="109">
        <f>SUM(J104:J106)</f>
        <v>8500</v>
      </c>
    </row>
    <row r="104" spans="1:233" x14ac:dyDescent="0.2">
      <c r="A104" s="110"/>
      <c r="B104" s="110"/>
      <c r="C104" s="110"/>
      <c r="D104" s="110"/>
      <c r="E104" s="110"/>
      <c r="F104" s="111">
        <v>329510</v>
      </c>
      <c r="G104" s="111" t="s">
        <v>82</v>
      </c>
      <c r="H104" s="112">
        <f>'1. IZMJENE I DOP.PLANA A. 2019.'!H229</f>
        <v>1000</v>
      </c>
      <c r="I104" s="112">
        <f>J104-H104</f>
        <v>-500</v>
      </c>
      <c r="J104" s="112">
        <f>'1. IZMJENE I DOP.PLANA A. 2019.'!J229</f>
        <v>500</v>
      </c>
    </row>
    <row r="105" spans="1:233" x14ac:dyDescent="0.2">
      <c r="A105" s="110"/>
      <c r="B105" s="110"/>
      <c r="C105" s="110"/>
      <c r="D105" s="110"/>
      <c r="E105" s="110"/>
      <c r="F105" s="111">
        <v>329520</v>
      </c>
      <c r="G105" s="111" t="s">
        <v>214</v>
      </c>
      <c r="H105" s="112">
        <f>'1. IZMJENE I DOP.PLANA A. 2019.'!H230</f>
        <v>5000</v>
      </c>
      <c r="I105" s="112">
        <f>J105-H105</f>
        <v>0</v>
      </c>
      <c r="J105" s="112">
        <f>'1. IZMJENE I DOP.PLANA A. 2019.'!J230</f>
        <v>5000</v>
      </c>
    </row>
    <row r="106" spans="1:233" x14ac:dyDescent="0.2">
      <c r="A106" s="110"/>
      <c r="B106" s="110"/>
      <c r="C106" s="110"/>
      <c r="D106" s="110"/>
      <c r="E106" s="110"/>
      <c r="F106" s="111">
        <v>329530</v>
      </c>
      <c r="G106" s="111" t="s">
        <v>215</v>
      </c>
      <c r="H106" s="112">
        <f>'1. IZMJENE I DOP.PLANA A. 2019.'!H231</f>
        <v>3000</v>
      </c>
      <c r="I106" s="112">
        <f>J106-H106</f>
        <v>0</v>
      </c>
      <c r="J106" s="112">
        <f>'1. IZMJENE I DOP.PLANA A. 2019.'!J231</f>
        <v>3000</v>
      </c>
    </row>
    <row r="107" spans="1:233" x14ac:dyDescent="0.2">
      <c r="A107" s="107"/>
      <c r="B107" s="107"/>
      <c r="C107" s="107"/>
      <c r="D107" s="107">
        <v>3299</v>
      </c>
      <c r="E107" s="107"/>
      <c r="F107" s="108"/>
      <c r="G107" s="108" t="s">
        <v>205</v>
      </c>
      <c r="H107" s="109">
        <f>SUM(H108:H109)</f>
        <v>21500</v>
      </c>
      <c r="I107" s="109">
        <f>SUM(I108:I109)</f>
        <v>13000</v>
      </c>
      <c r="J107" s="109">
        <f>SUM(J108:J109)</f>
        <v>34500</v>
      </c>
    </row>
    <row r="108" spans="1:233" x14ac:dyDescent="0.2">
      <c r="A108" s="110"/>
      <c r="B108" s="110"/>
      <c r="C108" s="110"/>
      <c r="D108" s="110"/>
      <c r="E108" s="110"/>
      <c r="F108" s="111">
        <v>329990</v>
      </c>
      <c r="G108" s="111" t="s">
        <v>205</v>
      </c>
      <c r="H108" s="112">
        <f>'1. IZMJENE I DOP.PLANA A. 2019.'!H233</f>
        <v>20000</v>
      </c>
      <c r="I108" s="112">
        <f>J108-H108</f>
        <v>13000</v>
      </c>
      <c r="J108" s="112">
        <f>'1. IZMJENE I DOP.PLANA A. 2019.'!J233</f>
        <v>33000</v>
      </c>
    </row>
    <row r="109" spans="1:233" x14ac:dyDescent="0.2">
      <c r="A109" s="110"/>
      <c r="B109" s="110"/>
      <c r="C109" s="110"/>
      <c r="D109" s="110"/>
      <c r="E109" s="110"/>
      <c r="F109" s="111">
        <v>329992</v>
      </c>
      <c r="G109" s="111" t="s">
        <v>216</v>
      </c>
      <c r="H109" s="112">
        <f>'1. IZMJENE I DOP.PLANA A. 2019.'!H234</f>
        <v>1500</v>
      </c>
      <c r="I109" s="112">
        <f>J109-H109</f>
        <v>0</v>
      </c>
      <c r="J109" s="112">
        <f>'1. IZMJENE I DOP.PLANA A. 2019.'!J234</f>
        <v>1500</v>
      </c>
    </row>
    <row r="110" spans="1:233" x14ac:dyDescent="0.2">
      <c r="A110" s="104" t="s">
        <v>346</v>
      </c>
      <c r="B110" s="104"/>
      <c r="C110" s="104"/>
      <c r="D110" s="104"/>
      <c r="E110" s="104"/>
      <c r="F110" s="104"/>
      <c r="G110" s="104"/>
      <c r="H110" s="105">
        <f>H111</f>
        <v>335000</v>
      </c>
      <c r="I110" s="105">
        <f>I111</f>
        <v>-55400</v>
      </c>
      <c r="J110" s="105">
        <f>J111</f>
        <v>279600</v>
      </c>
      <c r="HE110" s="117"/>
      <c r="HF110" s="117"/>
      <c r="HG110" s="117"/>
      <c r="HH110" s="117"/>
      <c r="HI110" s="117"/>
      <c r="HJ110" s="117"/>
      <c r="HK110" s="117"/>
      <c r="HL110" s="117"/>
      <c r="HM110" s="117"/>
      <c r="HN110" s="117"/>
      <c r="HO110" s="117"/>
      <c r="HP110" s="117"/>
      <c r="HQ110" s="117"/>
      <c r="HR110" s="117"/>
      <c r="HS110" s="117"/>
      <c r="HT110" s="117"/>
      <c r="HU110" s="117"/>
      <c r="HV110" s="117"/>
      <c r="HW110" s="117"/>
      <c r="HX110" s="117"/>
      <c r="HY110" s="117"/>
    </row>
    <row r="111" spans="1:233" ht="22.5" x14ac:dyDescent="0.2">
      <c r="A111" s="107">
        <v>4</v>
      </c>
      <c r="B111" s="107"/>
      <c r="C111" s="107"/>
      <c r="D111" s="107"/>
      <c r="E111" s="107"/>
      <c r="F111" s="108"/>
      <c r="G111" s="113" t="s">
        <v>347</v>
      </c>
      <c r="H111" s="109">
        <f>H112+H119</f>
        <v>335000</v>
      </c>
      <c r="I111" s="109">
        <f>I112+I119</f>
        <v>-55400</v>
      </c>
      <c r="J111" s="109">
        <f>J112+J119</f>
        <v>279600</v>
      </c>
    </row>
    <row r="112" spans="1:233" ht="22.5" x14ac:dyDescent="0.2">
      <c r="A112" s="107"/>
      <c r="B112" s="107">
        <v>41</v>
      </c>
      <c r="C112" s="107"/>
      <c r="D112" s="107"/>
      <c r="E112" s="107"/>
      <c r="F112" s="108"/>
      <c r="G112" s="113" t="s">
        <v>280</v>
      </c>
      <c r="H112" s="109">
        <f>H113+H116</f>
        <v>50000</v>
      </c>
      <c r="I112" s="109">
        <f>I113+I116</f>
        <v>-6000</v>
      </c>
      <c r="J112" s="109">
        <f>J113+J116</f>
        <v>44000</v>
      </c>
    </row>
    <row r="113" spans="1:17" x14ac:dyDescent="0.2">
      <c r="A113" s="107"/>
      <c r="B113" s="107"/>
      <c r="C113" s="107">
        <v>411</v>
      </c>
      <c r="D113" s="107"/>
      <c r="E113" s="110">
        <v>11</v>
      </c>
      <c r="F113" s="108"/>
      <c r="G113" s="113" t="s">
        <v>281</v>
      </c>
      <c r="H113" s="109">
        <f t="shared" ref="H113:J114" si="5">H114</f>
        <v>0</v>
      </c>
      <c r="I113" s="109">
        <f t="shared" si="5"/>
        <v>0</v>
      </c>
      <c r="J113" s="109">
        <f t="shared" si="5"/>
        <v>0</v>
      </c>
    </row>
    <row r="114" spans="1:17" x14ac:dyDescent="0.2">
      <c r="A114" s="107"/>
      <c r="B114" s="107"/>
      <c r="C114" s="107"/>
      <c r="D114" s="107">
        <v>4111</v>
      </c>
      <c r="E114" s="107"/>
      <c r="F114" s="108"/>
      <c r="G114" s="113" t="s">
        <v>114</v>
      </c>
      <c r="H114" s="109">
        <f t="shared" si="5"/>
        <v>0</v>
      </c>
      <c r="I114" s="109">
        <f t="shared" si="5"/>
        <v>0</v>
      </c>
      <c r="J114" s="109">
        <f t="shared" si="5"/>
        <v>0</v>
      </c>
    </row>
    <row r="115" spans="1:17" x14ac:dyDescent="0.2">
      <c r="A115" s="107"/>
      <c r="B115" s="107"/>
      <c r="C115" s="107"/>
      <c r="D115" s="107"/>
      <c r="E115" s="119"/>
      <c r="F115" s="111"/>
      <c r="G115" s="118"/>
      <c r="H115" s="112">
        <v>0</v>
      </c>
      <c r="I115" s="112">
        <f>J115-H115</f>
        <v>0</v>
      </c>
      <c r="J115" s="112">
        <v>0</v>
      </c>
      <c r="Q115" s="120"/>
    </row>
    <row r="116" spans="1:17" x14ac:dyDescent="0.2">
      <c r="A116" s="107"/>
      <c r="B116" s="107"/>
      <c r="C116" s="107">
        <v>412</v>
      </c>
      <c r="D116" s="107"/>
      <c r="E116" s="110">
        <v>11</v>
      </c>
      <c r="F116" s="108"/>
      <c r="G116" s="113" t="s">
        <v>282</v>
      </c>
      <c r="H116" s="109">
        <f>H117</f>
        <v>50000</v>
      </c>
      <c r="I116" s="109">
        <f>I117</f>
        <v>-6000</v>
      </c>
      <c r="J116" s="109">
        <f>J117</f>
        <v>44000</v>
      </c>
    </row>
    <row r="117" spans="1:17" x14ac:dyDescent="0.2">
      <c r="A117" s="107"/>
      <c r="B117" s="107"/>
      <c r="C117" s="107"/>
      <c r="D117" s="107">
        <v>4126</v>
      </c>
      <c r="E117" s="107"/>
      <c r="F117" s="108"/>
      <c r="G117" s="113" t="s">
        <v>286</v>
      </c>
      <c r="H117" s="109">
        <f>SUM(H118:H118)</f>
        <v>50000</v>
      </c>
      <c r="I117" s="109">
        <f>SUM(I118:I118)</f>
        <v>-6000</v>
      </c>
      <c r="J117" s="109">
        <f>SUM(J118:J118)</f>
        <v>44000</v>
      </c>
    </row>
    <row r="118" spans="1:17" x14ac:dyDescent="0.2">
      <c r="A118" s="107"/>
      <c r="B118" s="107"/>
      <c r="C118" s="107"/>
      <c r="D118" s="107"/>
      <c r="E118" s="107"/>
      <c r="F118" s="111">
        <v>412611</v>
      </c>
      <c r="G118" s="118" t="s">
        <v>348</v>
      </c>
      <c r="H118" s="112">
        <f>'1. IZMJENE I DOP.PLANA A. 2019.'!H316</f>
        <v>50000</v>
      </c>
      <c r="I118" s="112">
        <f>J118-H118</f>
        <v>-6000</v>
      </c>
      <c r="J118" s="112">
        <f>'1. IZMJENE I DOP.PLANA A. 2019.'!J316</f>
        <v>44000</v>
      </c>
    </row>
    <row r="119" spans="1:17" ht="22.5" x14ac:dyDescent="0.2">
      <c r="A119" s="107"/>
      <c r="B119" s="107">
        <v>42</v>
      </c>
      <c r="C119" s="107"/>
      <c r="D119" s="107"/>
      <c r="E119" s="107"/>
      <c r="F119" s="108"/>
      <c r="G119" s="113" t="s">
        <v>288</v>
      </c>
      <c r="H119" s="109">
        <f>H120+H123+H130</f>
        <v>285000</v>
      </c>
      <c r="I119" s="109">
        <f>I120+I123+I130</f>
        <v>-49400</v>
      </c>
      <c r="J119" s="109">
        <f>J120+J123+J130</f>
        <v>235600</v>
      </c>
    </row>
    <row r="120" spans="1:17" x14ac:dyDescent="0.2">
      <c r="A120" s="107"/>
      <c r="B120" s="107"/>
      <c r="C120" s="107">
        <v>421</v>
      </c>
      <c r="D120" s="107"/>
      <c r="E120" s="110">
        <v>11</v>
      </c>
      <c r="F120" s="108"/>
      <c r="G120" s="113" t="s">
        <v>289</v>
      </c>
      <c r="H120" s="109">
        <f t="shared" ref="H120:J121" si="6">H121</f>
        <v>250000</v>
      </c>
      <c r="I120" s="109">
        <f t="shared" si="6"/>
        <v>-69000</v>
      </c>
      <c r="J120" s="109">
        <f t="shared" si="6"/>
        <v>181000</v>
      </c>
    </row>
    <row r="121" spans="1:17" x14ac:dyDescent="0.2">
      <c r="A121" s="107"/>
      <c r="B121" s="107"/>
      <c r="C121" s="107"/>
      <c r="D121" s="107">
        <v>4214</v>
      </c>
      <c r="E121" s="107"/>
      <c r="F121" s="108"/>
      <c r="G121" s="113" t="s">
        <v>294</v>
      </c>
      <c r="H121" s="109">
        <f t="shared" si="6"/>
        <v>250000</v>
      </c>
      <c r="I121" s="109">
        <f t="shared" si="6"/>
        <v>-69000</v>
      </c>
      <c r="J121" s="109">
        <f t="shared" si="6"/>
        <v>181000</v>
      </c>
    </row>
    <row r="122" spans="1:17" x14ac:dyDescent="0.2">
      <c r="A122" s="107"/>
      <c r="B122" s="107"/>
      <c r="C122" s="107"/>
      <c r="D122" s="107"/>
      <c r="E122" s="107"/>
      <c r="F122" s="111">
        <v>421412</v>
      </c>
      <c r="G122" s="118" t="s">
        <v>349</v>
      </c>
      <c r="H122" s="112">
        <f>'1. IZMJENE I DOP.PLANA A. 2019.'!H327</f>
        <v>250000</v>
      </c>
      <c r="I122" s="112">
        <f>J122-H122</f>
        <v>-69000</v>
      </c>
      <c r="J122" s="112">
        <f>'1. IZMJENE I DOP.PLANA A. 2019.'!J327</f>
        <v>181000</v>
      </c>
    </row>
    <row r="123" spans="1:17" x14ac:dyDescent="0.2">
      <c r="A123" s="107"/>
      <c r="B123" s="107"/>
      <c r="C123" s="107">
        <v>422</v>
      </c>
      <c r="D123" s="107"/>
      <c r="E123" s="110">
        <v>11</v>
      </c>
      <c r="F123" s="108"/>
      <c r="G123" s="108" t="s">
        <v>299</v>
      </c>
      <c r="H123" s="109">
        <f>H124+H127</f>
        <v>25000</v>
      </c>
      <c r="I123" s="109">
        <f>I124+I127</f>
        <v>12100</v>
      </c>
      <c r="J123" s="109">
        <f>J124+J127</f>
        <v>37100</v>
      </c>
    </row>
    <row r="124" spans="1:17" x14ac:dyDescent="0.2">
      <c r="A124" s="107"/>
      <c r="B124" s="107"/>
      <c r="C124" s="107"/>
      <c r="D124" s="107">
        <v>4221</v>
      </c>
      <c r="E124" s="107"/>
      <c r="F124" s="108"/>
      <c r="G124" s="108" t="s">
        <v>300</v>
      </c>
      <c r="H124" s="109">
        <f>SUM(H125:H126)</f>
        <v>15000</v>
      </c>
      <c r="I124" s="109">
        <f>SUM(I125:I126)</f>
        <v>-4900</v>
      </c>
      <c r="J124" s="109">
        <f>SUM(J125:J126)</f>
        <v>10100</v>
      </c>
    </row>
    <row r="125" spans="1:17" x14ac:dyDescent="0.2">
      <c r="A125" s="110"/>
      <c r="B125" s="110"/>
      <c r="C125" s="110"/>
      <c r="D125" s="110"/>
      <c r="E125" s="110"/>
      <c r="F125" s="111">
        <v>422110</v>
      </c>
      <c r="G125" s="111" t="s">
        <v>301</v>
      </c>
      <c r="H125" s="112">
        <f>'1. IZMJENE I DOP.PLANA A. 2019.'!H332</f>
        <v>10000</v>
      </c>
      <c r="I125" s="112">
        <f>J125-H125</f>
        <v>-5300</v>
      </c>
      <c r="J125" s="112">
        <f>'1. IZMJENE I DOP.PLANA A. 2019.'!J332</f>
        <v>4700</v>
      </c>
    </row>
    <row r="126" spans="1:17" x14ac:dyDescent="0.2">
      <c r="A126" s="110"/>
      <c r="B126" s="110"/>
      <c r="C126" s="110"/>
      <c r="D126" s="110"/>
      <c r="E126" s="110"/>
      <c r="F126" s="111">
        <v>422190</v>
      </c>
      <c r="G126" s="111" t="s">
        <v>302</v>
      </c>
      <c r="H126" s="112">
        <f>'1. IZMJENE I DOP.PLANA A. 2019.'!H333</f>
        <v>5000</v>
      </c>
      <c r="I126" s="112">
        <f>J126-H126</f>
        <v>400</v>
      </c>
      <c r="J126" s="112">
        <f>'1. IZMJENE I DOP.PLANA A. 2019.'!J333</f>
        <v>5400</v>
      </c>
    </row>
    <row r="127" spans="1:17" ht="22.5" x14ac:dyDescent="0.2">
      <c r="A127" s="107"/>
      <c r="B127" s="107"/>
      <c r="C127" s="107"/>
      <c r="D127" s="107">
        <v>4227</v>
      </c>
      <c r="E127" s="107"/>
      <c r="F127" s="108"/>
      <c r="G127" s="113" t="s">
        <v>350</v>
      </c>
      <c r="H127" s="109">
        <f>H128+H129</f>
        <v>10000</v>
      </c>
      <c r="I127" s="109">
        <f>I128+I129</f>
        <v>17000</v>
      </c>
      <c r="J127" s="109">
        <f>J128+J129</f>
        <v>27000</v>
      </c>
    </row>
    <row r="128" spans="1:17" x14ac:dyDescent="0.2">
      <c r="A128" s="110"/>
      <c r="B128" s="110"/>
      <c r="C128" s="110"/>
      <c r="D128" s="110"/>
      <c r="E128" s="110"/>
      <c r="F128" s="111">
        <v>422710</v>
      </c>
      <c r="G128" s="111" t="s">
        <v>304</v>
      </c>
      <c r="H128" s="112">
        <f>'1. IZMJENE I DOP.PLANA A. 2019.'!H335</f>
        <v>5000</v>
      </c>
      <c r="I128" s="112">
        <f>J128-H128</f>
        <v>-4000</v>
      </c>
      <c r="J128" s="112">
        <f>'1. IZMJENE I DOP.PLANA A. 2019.'!J335</f>
        <v>1000</v>
      </c>
    </row>
    <row r="129" spans="1:233" x14ac:dyDescent="0.2">
      <c r="A129" s="110"/>
      <c r="B129" s="110"/>
      <c r="C129" s="110"/>
      <c r="D129" s="110"/>
      <c r="E129" s="110"/>
      <c r="F129" s="111">
        <v>422730</v>
      </c>
      <c r="G129" s="111" t="s">
        <v>305</v>
      </c>
      <c r="H129" s="112">
        <f>'1. IZMJENE I DOP.PLANA A. 2019.'!H336</f>
        <v>5000</v>
      </c>
      <c r="I129" s="112">
        <f>J129-H129</f>
        <v>21000</v>
      </c>
      <c r="J129" s="112">
        <f>'1. IZMJENE I DOP.PLANA A. 2019.'!J336</f>
        <v>26000</v>
      </c>
    </row>
    <row r="130" spans="1:233" x14ac:dyDescent="0.2">
      <c r="A130" s="107"/>
      <c r="B130" s="107"/>
      <c r="C130" s="107">
        <v>426</v>
      </c>
      <c r="D130" s="107"/>
      <c r="E130" s="110">
        <v>11</v>
      </c>
      <c r="F130" s="108"/>
      <c r="G130" s="108" t="s">
        <v>306</v>
      </c>
      <c r="H130" s="109">
        <f t="shared" ref="H130:J131" si="7">H131</f>
        <v>10000</v>
      </c>
      <c r="I130" s="109">
        <f t="shared" si="7"/>
        <v>7500</v>
      </c>
      <c r="J130" s="109">
        <f t="shared" si="7"/>
        <v>17500</v>
      </c>
    </row>
    <row r="131" spans="1:233" x14ac:dyDescent="0.2">
      <c r="A131" s="107"/>
      <c r="B131" s="107"/>
      <c r="C131" s="107"/>
      <c r="D131" s="107">
        <v>4262</v>
      </c>
      <c r="E131" s="107"/>
      <c r="F131" s="108"/>
      <c r="G131" s="108" t="s">
        <v>307</v>
      </c>
      <c r="H131" s="109">
        <f t="shared" si="7"/>
        <v>10000</v>
      </c>
      <c r="I131" s="109">
        <f t="shared" si="7"/>
        <v>7500</v>
      </c>
      <c r="J131" s="109">
        <f t="shared" si="7"/>
        <v>17500</v>
      </c>
    </row>
    <row r="132" spans="1:233" x14ac:dyDescent="0.2">
      <c r="A132" s="110"/>
      <c r="B132" s="110"/>
      <c r="C132" s="110"/>
      <c r="D132" s="110"/>
      <c r="E132" s="110"/>
      <c r="F132" s="111">
        <v>426210</v>
      </c>
      <c r="G132" s="111" t="s">
        <v>307</v>
      </c>
      <c r="H132" s="112">
        <f>'1. IZMJENE I DOP.PLANA A. 2019.'!H339</f>
        <v>10000</v>
      </c>
      <c r="I132" s="112">
        <f>J132-H132</f>
        <v>7500</v>
      </c>
      <c r="J132" s="112">
        <f>'1. IZMJENE I DOP.PLANA A. 2019.'!J339</f>
        <v>17500</v>
      </c>
    </row>
    <row r="133" spans="1:233" x14ac:dyDescent="0.2">
      <c r="A133" s="104" t="s">
        <v>351</v>
      </c>
      <c r="B133" s="104"/>
      <c r="C133" s="104"/>
      <c r="D133" s="104"/>
      <c r="E133" s="104"/>
      <c r="F133" s="104"/>
      <c r="G133" s="104"/>
      <c r="H133" s="105">
        <f t="shared" ref="H133:J136" si="8">H134</f>
        <v>13000</v>
      </c>
      <c r="I133" s="105">
        <f t="shared" si="8"/>
        <v>1000</v>
      </c>
      <c r="J133" s="105">
        <f t="shared" si="8"/>
        <v>14000</v>
      </c>
      <c r="HE133" s="117"/>
      <c r="HF133" s="117"/>
      <c r="HG133" s="117"/>
      <c r="HH133" s="117"/>
      <c r="HI133" s="117"/>
      <c r="HJ133" s="117"/>
      <c r="HK133" s="117"/>
      <c r="HL133" s="117"/>
      <c r="HM133" s="117"/>
      <c r="HN133" s="117"/>
      <c r="HO133" s="117"/>
      <c r="HP133" s="117"/>
      <c r="HQ133" s="117"/>
      <c r="HR133" s="117"/>
      <c r="HS133" s="117"/>
      <c r="HT133" s="117"/>
      <c r="HU133" s="117"/>
      <c r="HV133" s="117"/>
      <c r="HW133" s="117"/>
      <c r="HX133" s="117"/>
      <c r="HY133" s="117"/>
    </row>
    <row r="134" spans="1:233" x14ac:dyDescent="0.2">
      <c r="A134" s="107">
        <v>3</v>
      </c>
      <c r="B134" s="107"/>
      <c r="C134" s="107"/>
      <c r="D134" s="107"/>
      <c r="E134" s="107"/>
      <c r="F134" s="108"/>
      <c r="G134" s="108" t="s">
        <v>121</v>
      </c>
      <c r="H134" s="109">
        <f t="shared" si="8"/>
        <v>13000</v>
      </c>
      <c r="I134" s="109">
        <f t="shared" si="8"/>
        <v>1000</v>
      </c>
      <c r="J134" s="109">
        <f t="shared" si="8"/>
        <v>14000</v>
      </c>
    </row>
    <row r="135" spans="1:233" x14ac:dyDescent="0.2">
      <c r="A135" s="107"/>
      <c r="B135" s="107">
        <v>38</v>
      </c>
      <c r="C135" s="107"/>
      <c r="D135" s="107"/>
      <c r="E135" s="107"/>
      <c r="F135" s="108"/>
      <c r="G135" s="108" t="s">
        <v>267</v>
      </c>
      <c r="H135" s="109">
        <f t="shared" si="8"/>
        <v>13000</v>
      </c>
      <c r="I135" s="109">
        <f t="shared" si="8"/>
        <v>1000</v>
      </c>
      <c r="J135" s="109">
        <f t="shared" si="8"/>
        <v>14000</v>
      </c>
    </row>
    <row r="136" spans="1:233" x14ac:dyDescent="0.2">
      <c r="A136" s="107"/>
      <c r="B136" s="107"/>
      <c r="C136" s="107">
        <v>381</v>
      </c>
      <c r="D136" s="107"/>
      <c r="E136" s="110">
        <v>11</v>
      </c>
      <c r="F136" s="108"/>
      <c r="G136" s="108" t="s">
        <v>105</v>
      </c>
      <c r="H136" s="109">
        <f t="shared" si="8"/>
        <v>13000</v>
      </c>
      <c r="I136" s="109">
        <f t="shared" si="8"/>
        <v>1000</v>
      </c>
      <c r="J136" s="109">
        <f t="shared" si="8"/>
        <v>14000</v>
      </c>
    </row>
    <row r="137" spans="1:233" x14ac:dyDescent="0.2">
      <c r="A137" s="107"/>
      <c r="B137" s="107"/>
      <c r="C137" s="107"/>
      <c r="D137" s="107">
        <v>3811</v>
      </c>
      <c r="E137" s="107"/>
      <c r="F137" s="108"/>
      <c r="G137" s="108" t="s">
        <v>268</v>
      </c>
      <c r="H137" s="109">
        <v>13000</v>
      </c>
      <c r="I137" s="109">
        <f>J137-H137</f>
        <v>1000</v>
      </c>
      <c r="J137" s="109">
        <f>J138</f>
        <v>14000</v>
      </c>
    </row>
    <row r="138" spans="1:233" x14ac:dyDescent="0.2">
      <c r="A138" s="107"/>
      <c r="B138" s="107"/>
      <c r="C138" s="107"/>
      <c r="D138" s="107"/>
      <c r="E138" s="119"/>
      <c r="F138" s="111">
        <v>38114</v>
      </c>
      <c r="G138" s="111" t="s">
        <v>352</v>
      </c>
      <c r="H138" s="112">
        <v>13000</v>
      </c>
      <c r="I138" s="112">
        <f>J138-H138</f>
        <v>1000</v>
      </c>
      <c r="J138" s="112">
        <v>14000</v>
      </c>
      <c r="Q138" s="121"/>
    </row>
    <row r="139" spans="1:233" x14ac:dyDescent="0.2">
      <c r="A139" s="104" t="s">
        <v>353</v>
      </c>
      <c r="B139" s="104"/>
      <c r="C139" s="104"/>
      <c r="D139" s="104"/>
      <c r="E139" s="104"/>
      <c r="F139" s="104"/>
      <c r="G139" s="104"/>
      <c r="H139" s="105">
        <f t="shared" ref="H139:J140" si="9">H140</f>
        <v>125000</v>
      </c>
      <c r="I139" s="105">
        <f t="shared" si="9"/>
        <v>534920</v>
      </c>
      <c r="J139" s="105">
        <f t="shared" si="9"/>
        <v>659920</v>
      </c>
      <c r="HE139" s="117"/>
      <c r="HF139" s="117"/>
      <c r="HG139" s="117"/>
      <c r="HH139" s="117"/>
      <c r="HI139" s="117"/>
      <c r="HJ139" s="117"/>
      <c r="HK139" s="117"/>
      <c r="HL139" s="117"/>
      <c r="HM139" s="117"/>
      <c r="HN139" s="117"/>
      <c r="HO139" s="117"/>
      <c r="HP139" s="117"/>
      <c r="HQ139" s="117"/>
      <c r="HR139" s="117"/>
      <c r="HS139" s="117"/>
      <c r="HT139" s="117"/>
      <c r="HU139" s="117"/>
      <c r="HV139" s="117"/>
      <c r="HW139" s="117"/>
      <c r="HX139" s="117"/>
      <c r="HY139" s="117"/>
    </row>
    <row r="140" spans="1:233" x14ac:dyDescent="0.2">
      <c r="A140" s="107">
        <v>3</v>
      </c>
      <c r="B140" s="107"/>
      <c r="C140" s="107"/>
      <c r="D140" s="107"/>
      <c r="E140" s="107"/>
      <c r="F140" s="108"/>
      <c r="G140" s="108" t="s">
        <v>121</v>
      </c>
      <c r="H140" s="109">
        <f t="shared" si="9"/>
        <v>125000</v>
      </c>
      <c r="I140" s="109">
        <f t="shared" si="9"/>
        <v>534920</v>
      </c>
      <c r="J140" s="109">
        <f t="shared" si="9"/>
        <v>659920</v>
      </c>
    </row>
    <row r="141" spans="1:233" x14ac:dyDescent="0.2">
      <c r="A141" s="107"/>
      <c r="B141" s="107">
        <v>34</v>
      </c>
      <c r="C141" s="107"/>
      <c r="D141" s="107"/>
      <c r="E141" s="107"/>
      <c r="F141" s="108"/>
      <c r="G141" s="108" t="s">
        <v>217</v>
      </c>
      <c r="H141" s="109">
        <f>H142+H145</f>
        <v>125000</v>
      </c>
      <c r="I141" s="109">
        <f>I142+I145</f>
        <v>534920</v>
      </c>
      <c r="J141" s="109">
        <f>J142+J145</f>
        <v>659920</v>
      </c>
    </row>
    <row r="142" spans="1:233" x14ac:dyDescent="0.2">
      <c r="A142" s="107"/>
      <c r="B142" s="107"/>
      <c r="C142" s="107">
        <v>342</v>
      </c>
      <c r="D142" s="107"/>
      <c r="E142" s="110">
        <v>11</v>
      </c>
      <c r="F142" s="108"/>
      <c r="G142" s="113" t="s">
        <v>218</v>
      </c>
      <c r="H142" s="109">
        <f t="shared" ref="H142:J143" si="10">H143</f>
        <v>8500</v>
      </c>
      <c r="I142" s="109">
        <f t="shared" si="10"/>
        <v>8500</v>
      </c>
      <c r="J142" s="109">
        <f t="shared" si="10"/>
        <v>17000</v>
      </c>
    </row>
    <row r="143" spans="1:233" ht="33.75" x14ac:dyDescent="0.2">
      <c r="A143" s="107"/>
      <c r="B143" s="107"/>
      <c r="C143" s="107"/>
      <c r="D143" s="107">
        <v>3423</v>
      </c>
      <c r="E143" s="107"/>
      <c r="F143" s="108"/>
      <c r="G143" s="113" t="s">
        <v>354</v>
      </c>
      <c r="H143" s="109">
        <f t="shared" si="10"/>
        <v>8500</v>
      </c>
      <c r="I143" s="109">
        <f t="shared" si="10"/>
        <v>8500</v>
      </c>
      <c r="J143" s="109">
        <f t="shared" si="10"/>
        <v>17000</v>
      </c>
    </row>
    <row r="144" spans="1:233" x14ac:dyDescent="0.2">
      <c r="A144" s="107"/>
      <c r="B144" s="107"/>
      <c r="C144" s="107"/>
      <c r="D144" s="107"/>
      <c r="E144" s="119"/>
      <c r="F144" s="111">
        <v>342330</v>
      </c>
      <c r="G144" s="111" t="s">
        <v>218</v>
      </c>
      <c r="H144" s="112">
        <v>8500</v>
      </c>
      <c r="I144" s="112">
        <f>J144-H144</f>
        <v>8500</v>
      </c>
      <c r="J144" s="112">
        <v>17000</v>
      </c>
      <c r="Q144" s="120"/>
    </row>
    <row r="145" spans="1:233" x14ac:dyDescent="0.2">
      <c r="A145" s="107"/>
      <c r="B145" s="107"/>
      <c r="C145" s="107">
        <v>343</v>
      </c>
      <c r="D145" s="107"/>
      <c r="E145" s="110">
        <v>11</v>
      </c>
      <c r="F145" s="108"/>
      <c r="G145" s="108" t="s">
        <v>221</v>
      </c>
      <c r="H145" s="109">
        <f>H146+H150+H148</f>
        <v>116500</v>
      </c>
      <c r="I145" s="109">
        <f>I146+I150+I148</f>
        <v>526420</v>
      </c>
      <c r="J145" s="109">
        <f>J146+J150+J148</f>
        <v>642920</v>
      </c>
    </row>
    <row r="146" spans="1:233" x14ac:dyDescent="0.2">
      <c r="A146" s="107"/>
      <c r="B146" s="107"/>
      <c r="C146" s="107"/>
      <c r="D146" s="107">
        <v>3431</v>
      </c>
      <c r="E146" s="107"/>
      <c r="F146" s="108"/>
      <c r="G146" s="108" t="s">
        <v>355</v>
      </c>
      <c r="H146" s="109">
        <f>H147</f>
        <v>20000</v>
      </c>
      <c r="I146" s="109">
        <f>I147</f>
        <v>-10000</v>
      </c>
      <c r="J146" s="109">
        <f>J147</f>
        <v>10000</v>
      </c>
    </row>
    <row r="147" spans="1:233" x14ac:dyDescent="0.2">
      <c r="A147" s="110"/>
      <c r="B147" s="110"/>
      <c r="C147" s="110"/>
      <c r="D147" s="110"/>
      <c r="E147" s="110"/>
      <c r="F147" s="111">
        <v>343110</v>
      </c>
      <c r="G147" s="111" t="s">
        <v>223</v>
      </c>
      <c r="H147" s="112">
        <f>'1. IZMJENE I DOP.PLANA A. 2019.'!H241</f>
        <v>20000</v>
      </c>
      <c r="I147" s="112">
        <f>J147-H147</f>
        <v>-10000</v>
      </c>
      <c r="J147" s="112">
        <f>'1. IZMJENE I DOP.PLANA A. 2019.'!J241</f>
        <v>10000</v>
      </c>
    </row>
    <row r="148" spans="1:233" x14ac:dyDescent="0.2">
      <c r="A148" s="107"/>
      <c r="B148" s="107"/>
      <c r="C148" s="107"/>
      <c r="D148" s="107">
        <v>3433</v>
      </c>
      <c r="E148" s="107"/>
      <c r="F148" s="108"/>
      <c r="G148" s="108" t="s">
        <v>224</v>
      </c>
      <c r="H148" s="109">
        <f>H149</f>
        <v>1000</v>
      </c>
      <c r="I148" s="109">
        <f>I149</f>
        <v>557920</v>
      </c>
      <c r="J148" s="109">
        <f>J149</f>
        <v>558920</v>
      </c>
    </row>
    <row r="149" spans="1:233" x14ac:dyDescent="0.2">
      <c r="A149" s="110"/>
      <c r="B149" s="110"/>
      <c r="C149" s="110"/>
      <c r="D149" s="110"/>
      <c r="E149" s="110"/>
      <c r="F149" s="111">
        <v>343330</v>
      </c>
      <c r="G149" s="111" t="s">
        <v>225</v>
      </c>
      <c r="H149" s="112">
        <f>'1. IZMJENE I DOP.PLANA A. 2019.'!H243</f>
        <v>1000</v>
      </c>
      <c r="I149" s="112">
        <f>J149-H149</f>
        <v>557920</v>
      </c>
      <c r="J149" s="112">
        <f>'1. IZMJENE I DOP.PLANA A. 2019.'!J243</f>
        <v>558920</v>
      </c>
    </row>
    <row r="150" spans="1:233" x14ac:dyDescent="0.2">
      <c r="A150" s="107"/>
      <c r="B150" s="107"/>
      <c r="C150" s="107"/>
      <c r="D150" s="107">
        <v>3434</v>
      </c>
      <c r="E150" s="107"/>
      <c r="F150" s="108"/>
      <c r="G150" s="108" t="s">
        <v>226</v>
      </c>
      <c r="H150" s="109">
        <f>SUM(H151:H154)</f>
        <v>95500</v>
      </c>
      <c r="I150" s="109">
        <f>SUM(I151:I154)</f>
        <v>-21500</v>
      </c>
      <c r="J150" s="109">
        <f>SUM(J151:J154)</f>
        <v>74000</v>
      </c>
    </row>
    <row r="151" spans="1:233" x14ac:dyDescent="0.2">
      <c r="A151" s="107"/>
      <c r="B151" s="107"/>
      <c r="C151" s="107"/>
      <c r="D151" s="107"/>
      <c r="E151" s="110"/>
      <c r="F151" s="111">
        <v>343490</v>
      </c>
      <c r="G151" s="111" t="s">
        <v>226</v>
      </c>
      <c r="H151" s="112">
        <f>'1. IZMJENE I DOP.PLANA A. 2019.'!H245</f>
        <v>15000</v>
      </c>
      <c r="I151" s="112">
        <f>J151-H151</f>
        <v>-13000</v>
      </c>
      <c r="J151" s="112">
        <f>'1. IZMJENE I DOP.PLANA A. 2019.'!J245</f>
        <v>2000</v>
      </c>
    </row>
    <row r="152" spans="1:233" x14ac:dyDescent="0.2">
      <c r="A152" s="107"/>
      <c r="B152" s="107"/>
      <c r="C152" s="107"/>
      <c r="D152" s="107"/>
      <c r="E152" s="110"/>
      <c r="F152" s="111">
        <v>343491</v>
      </c>
      <c r="G152" s="111" t="s">
        <v>356</v>
      </c>
      <c r="H152" s="112">
        <f>'1. IZMJENE I DOP.PLANA A. 2019.'!H246</f>
        <v>55000</v>
      </c>
      <c r="I152" s="112">
        <f>J152-H152</f>
        <v>0</v>
      </c>
      <c r="J152" s="112">
        <f>'1. IZMJENE I DOP.PLANA A. 2019.'!J246</f>
        <v>55000</v>
      </c>
    </row>
    <row r="153" spans="1:233" x14ac:dyDescent="0.2">
      <c r="A153" s="107"/>
      <c r="B153" s="107"/>
      <c r="C153" s="107"/>
      <c r="D153" s="107"/>
      <c r="E153" s="110"/>
      <c r="F153" s="111">
        <v>343492</v>
      </c>
      <c r="G153" s="111" t="s">
        <v>357</v>
      </c>
      <c r="H153" s="112">
        <f>'1. IZMJENE I DOP.PLANA A. 2019.'!H247</f>
        <v>12500</v>
      </c>
      <c r="I153" s="112">
        <f>J153-H153</f>
        <v>0</v>
      </c>
      <c r="J153" s="112">
        <f>'1. IZMJENE I DOP.PLANA A. 2019.'!J247</f>
        <v>12500</v>
      </c>
    </row>
    <row r="154" spans="1:233" x14ac:dyDescent="0.2">
      <c r="A154" s="107"/>
      <c r="B154" s="107"/>
      <c r="C154" s="107"/>
      <c r="D154" s="107"/>
      <c r="E154" s="119"/>
      <c r="F154" s="111">
        <v>343493</v>
      </c>
      <c r="G154" s="111" t="s">
        <v>358</v>
      </c>
      <c r="H154" s="112">
        <v>13000</v>
      </c>
      <c r="I154" s="112">
        <f>J154-H154</f>
        <v>-8500</v>
      </c>
      <c r="J154" s="112">
        <v>4500</v>
      </c>
      <c r="Q154" s="120"/>
    </row>
    <row r="155" spans="1:233" x14ac:dyDescent="0.2">
      <c r="A155" s="101" t="s">
        <v>359</v>
      </c>
      <c r="B155" s="101"/>
      <c r="C155" s="101"/>
      <c r="D155" s="101"/>
      <c r="E155" s="101"/>
      <c r="F155" s="101"/>
      <c r="G155" s="101"/>
      <c r="H155" s="102">
        <f t="shared" ref="H155:J156" si="11">H156</f>
        <v>194000</v>
      </c>
      <c r="I155" s="102">
        <f t="shared" si="11"/>
        <v>28000</v>
      </c>
      <c r="J155" s="102">
        <f t="shared" si="11"/>
        <v>222000</v>
      </c>
      <c r="HE155" s="122"/>
      <c r="HF155" s="122"/>
      <c r="HG155" s="122"/>
      <c r="HH155" s="122"/>
      <c r="HI155" s="122"/>
      <c r="HJ155" s="122"/>
      <c r="HK155" s="122"/>
      <c r="HL155" s="122"/>
      <c r="HM155" s="122"/>
      <c r="HN155" s="122"/>
      <c r="HO155" s="122"/>
      <c r="HP155" s="122"/>
      <c r="HQ155" s="122"/>
      <c r="HR155" s="122"/>
      <c r="HS155" s="122"/>
      <c r="HT155" s="122"/>
      <c r="HU155" s="122"/>
      <c r="HV155" s="122"/>
      <c r="HW155" s="122"/>
      <c r="HX155" s="122"/>
      <c r="HY155" s="122"/>
    </row>
    <row r="156" spans="1:233" x14ac:dyDescent="0.2">
      <c r="A156" s="104" t="s">
        <v>360</v>
      </c>
      <c r="B156" s="104"/>
      <c r="C156" s="104"/>
      <c r="D156" s="104"/>
      <c r="E156" s="104"/>
      <c r="F156" s="104"/>
      <c r="G156" s="104"/>
      <c r="H156" s="105">
        <f t="shared" si="11"/>
        <v>194000</v>
      </c>
      <c r="I156" s="105">
        <f t="shared" si="11"/>
        <v>28000</v>
      </c>
      <c r="J156" s="105">
        <f t="shared" si="11"/>
        <v>222000</v>
      </c>
      <c r="HE156" s="117"/>
      <c r="HF156" s="117"/>
      <c r="HG156" s="117"/>
      <c r="HH156" s="117"/>
      <c r="HI156" s="117"/>
      <c r="HJ156" s="117"/>
      <c r="HK156" s="117"/>
      <c r="HL156" s="117"/>
      <c r="HM156" s="117"/>
      <c r="HN156" s="117"/>
      <c r="HO156" s="117"/>
      <c r="HP156" s="117"/>
      <c r="HQ156" s="117"/>
      <c r="HR156" s="117"/>
      <c r="HS156" s="117"/>
      <c r="HT156" s="117"/>
      <c r="HU156" s="117"/>
      <c r="HV156" s="117"/>
      <c r="HW156" s="117"/>
      <c r="HX156" s="117"/>
      <c r="HY156" s="117"/>
    </row>
    <row r="157" spans="1:233" x14ac:dyDescent="0.2">
      <c r="A157" s="107">
        <v>3</v>
      </c>
      <c r="B157" s="107"/>
      <c r="C157" s="107"/>
      <c r="D157" s="107"/>
      <c r="E157" s="107"/>
      <c r="F157" s="108"/>
      <c r="G157" s="108" t="s">
        <v>121</v>
      </c>
      <c r="H157" s="109">
        <f>H164+H158</f>
        <v>194000</v>
      </c>
      <c r="I157" s="109">
        <f>I158+I164</f>
        <v>28000</v>
      </c>
      <c r="J157" s="109">
        <f>J164+J158</f>
        <v>222000</v>
      </c>
    </row>
    <row r="158" spans="1:233" ht="22.5" x14ac:dyDescent="0.2">
      <c r="A158" s="107"/>
      <c r="B158" s="107">
        <v>36</v>
      </c>
      <c r="C158" s="107"/>
      <c r="D158" s="107"/>
      <c r="E158" s="107"/>
      <c r="F158" s="108"/>
      <c r="G158" s="113" t="s">
        <v>361</v>
      </c>
      <c r="H158" s="109">
        <f t="shared" ref="H158:J159" si="12">H159</f>
        <v>14000</v>
      </c>
      <c r="I158" s="109">
        <f t="shared" si="12"/>
        <v>8000</v>
      </c>
      <c r="J158" s="109">
        <f t="shared" si="12"/>
        <v>22000</v>
      </c>
    </row>
    <row r="159" spans="1:233" x14ac:dyDescent="0.2">
      <c r="A159" s="107"/>
      <c r="B159" s="107"/>
      <c r="C159" s="107">
        <v>363</v>
      </c>
      <c r="D159" s="107"/>
      <c r="E159" s="110">
        <v>11</v>
      </c>
      <c r="F159" s="108"/>
      <c r="G159" s="108" t="s">
        <v>237</v>
      </c>
      <c r="H159" s="109">
        <f t="shared" si="12"/>
        <v>14000</v>
      </c>
      <c r="I159" s="109">
        <f t="shared" si="12"/>
        <v>8000</v>
      </c>
      <c r="J159" s="109">
        <f t="shared" si="12"/>
        <v>22000</v>
      </c>
    </row>
    <row r="160" spans="1:233" x14ac:dyDescent="0.2">
      <c r="A160" s="107"/>
      <c r="B160" s="107"/>
      <c r="C160" s="107"/>
      <c r="D160" s="107">
        <v>3631</v>
      </c>
      <c r="E160" s="107"/>
      <c r="F160" s="108"/>
      <c r="G160" s="108" t="s">
        <v>238</v>
      </c>
      <c r="H160" s="109">
        <f>H161+H162+H163</f>
        <v>14000</v>
      </c>
      <c r="I160" s="109">
        <f>I161+I162+I163</f>
        <v>8000</v>
      </c>
      <c r="J160" s="109">
        <f>J161+J162+J163</f>
        <v>22000</v>
      </c>
    </row>
    <row r="161" spans="1:233" x14ac:dyDescent="0.2">
      <c r="A161" s="107"/>
      <c r="B161" s="107"/>
      <c r="C161" s="107"/>
      <c r="D161" s="107"/>
      <c r="E161" s="123"/>
      <c r="F161" s="111">
        <v>36319</v>
      </c>
      <c r="G161" s="111" t="s">
        <v>248</v>
      </c>
      <c r="H161" s="112">
        <v>3000</v>
      </c>
      <c r="I161" s="112">
        <f>J161-H161</f>
        <v>0</v>
      </c>
      <c r="J161" s="112">
        <v>3000</v>
      </c>
      <c r="Q161" s="120"/>
    </row>
    <row r="162" spans="1:233" x14ac:dyDescent="0.2">
      <c r="A162" s="107"/>
      <c r="B162" s="107"/>
      <c r="C162" s="107"/>
      <c r="D162" s="107"/>
      <c r="E162" s="119"/>
      <c r="F162" s="111">
        <v>363191</v>
      </c>
      <c r="G162" s="111" t="s">
        <v>249</v>
      </c>
      <c r="H162" s="112">
        <v>3000</v>
      </c>
      <c r="I162" s="112">
        <f>J162-H162</f>
        <v>0</v>
      </c>
      <c r="J162" s="112">
        <v>3000</v>
      </c>
      <c r="Q162" s="120"/>
    </row>
    <row r="163" spans="1:233" x14ac:dyDescent="0.2">
      <c r="A163" s="107"/>
      <c r="B163" s="107"/>
      <c r="C163" s="107"/>
      <c r="D163" s="107"/>
      <c r="E163" s="119"/>
      <c r="F163" s="111">
        <v>363192</v>
      </c>
      <c r="G163" s="111" t="s">
        <v>250</v>
      </c>
      <c r="H163" s="112">
        <v>8000</v>
      </c>
      <c r="I163" s="112">
        <f>J163-H163</f>
        <v>8000</v>
      </c>
      <c r="J163" s="112">
        <v>16000</v>
      </c>
      <c r="Q163" s="120"/>
    </row>
    <row r="164" spans="1:233" x14ac:dyDescent="0.2">
      <c r="A164" s="107"/>
      <c r="B164" s="107">
        <v>38</v>
      </c>
      <c r="C164" s="107"/>
      <c r="D164" s="107"/>
      <c r="E164" s="107"/>
      <c r="F164" s="108"/>
      <c r="G164" s="108" t="s">
        <v>267</v>
      </c>
      <c r="H164" s="109">
        <f t="shared" ref="H164:J165" si="13">H165</f>
        <v>180000</v>
      </c>
      <c r="I164" s="109">
        <f t="shared" si="13"/>
        <v>20000</v>
      </c>
      <c r="J164" s="109">
        <f t="shared" si="13"/>
        <v>200000</v>
      </c>
    </row>
    <row r="165" spans="1:233" x14ac:dyDescent="0.2">
      <c r="A165" s="107"/>
      <c r="B165" s="107"/>
      <c r="C165" s="107">
        <v>381</v>
      </c>
      <c r="D165" s="107"/>
      <c r="E165" s="110">
        <v>11</v>
      </c>
      <c r="F165" s="108"/>
      <c r="G165" s="108" t="s">
        <v>105</v>
      </c>
      <c r="H165" s="109">
        <f t="shared" si="13"/>
        <v>180000</v>
      </c>
      <c r="I165" s="109">
        <f t="shared" si="13"/>
        <v>20000</v>
      </c>
      <c r="J165" s="109">
        <f t="shared" si="13"/>
        <v>200000</v>
      </c>
    </row>
    <row r="166" spans="1:233" x14ac:dyDescent="0.2">
      <c r="A166" s="107"/>
      <c r="B166" s="107"/>
      <c r="C166" s="107"/>
      <c r="D166" s="107">
        <v>3811</v>
      </c>
      <c r="E166" s="107"/>
      <c r="F166" s="108"/>
      <c r="G166" s="108" t="s">
        <v>268</v>
      </c>
      <c r="H166" s="109">
        <f>SUM(H167:H167)</f>
        <v>180000</v>
      </c>
      <c r="I166" s="109">
        <f>SUM(I167:I167)</f>
        <v>20000</v>
      </c>
      <c r="J166" s="109">
        <f>SUM(J167:J167)</f>
        <v>200000</v>
      </c>
    </row>
    <row r="167" spans="1:233" ht="22.5" x14ac:dyDescent="0.2">
      <c r="A167" s="110"/>
      <c r="B167" s="110"/>
      <c r="C167" s="110"/>
      <c r="D167" s="110"/>
      <c r="E167" s="110"/>
      <c r="F167" s="111">
        <v>3811420</v>
      </c>
      <c r="G167" s="118" t="s">
        <v>362</v>
      </c>
      <c r="H167" s="112">
        <f>'1. IZMJENE I DOP.PLANA A. 2019.'!H292</f>
        <v>180000</v>
      </c>
      <c r="I167" s="112">
        <f>J167-H167</f>
        <v>20000</v>
      </c>
      <c r="J167" s="112">
        <f>'1. IZMJENE I DOP.PLANA A. 2019.'!J292</f>
        <v>200000</v>
      </c>
    </row>
    <row r="168" spans="1:233" x14ac:dyDescent="0.2">
      <c r="A168" s="101" t="s">
        <v>363</v>
      </c>
      <c r="B168" s="101"/>
      <c r="C168" s="101"/>
      <c r="D168" s="101"/>
      <c r="E168" s="101"/>
      <c r="F168" s="101"/>
      <c r="G168" s="101"/>
      <c r="H168" s="102">
        <f>H169+H181+H187</f>
        <v>1857000</v>
      </c>
      <c r="I168" s="102">
        <f>I169+I181+I187</f>
        <v>-1685000</v>
      </c>
      <c r="J168" s="102">
        <f>J169+J181+J187</f>
        <v>172000</v>
      </c>
      <c r="HE168" s="122"/>
      <c r="HF168" s="122"/>
      <c r="HG168" s="122"/>
      <c r="HH168" s="122"/>
      <c r="HI168" s="122"/>
      <c r="HJ168" s="122"/>
      <c r="HK168" s="122"/>
      <c r="HL168" s="122"/>
      <c r="HM168" s="122"/>
      <c r="HN168" s="122"/>
      <c r="HO168" s="122"/>
      <c r="HP168" s="122"/>
      <c r="HQ168" s="122"/>
      <c r="HR168" s="122"/>
      <c r="HS168" s="122"/>
      <c r="HT168" s="122"/>
      <c r="HU168" s="122"/>
      <c r="HV168" s="122"/>
      <c r="HW168" s="122"/>
      <c r="HX168" s="122"/>
      <c r="HY168" s="122"/>
    </row>
    <row r="169" spans="1:233" x14ac:dyDescent="0.2">
      <c r="A169" s="104" t="s">
        <v>364</v>
      </c>
      <c r="B169" s="104"/>
      <c r="C169" s="104"/>
      <c r="D169" s="104"/>
      <c r="E169" s="104"/>
      <c r="F169" s="104"/>
      <c r="G169" s="104"/>
      <c r="H169" s="105">
        <f>H170</f>
        <v>285000</v>
      </c>
      <c r="I169" s="105">
        <f>I170</f>
        <v>-170000</v>
      </c>
      <c r="J169" s="105">
        <f>J170</f>
        <v>115000</v>
      </c>
      <c r="HE169" s="117"/>
      <c r="HF169" s="117"/>
      <c r="HG169" s="117"/>
      <c r="HH169" s="117"/>
      <c r="HI169" s="117"/>
      <c r="HJ169" s="117"/>
      <c r="HK169" s="117"/>
      <c r="HL169" s="117"/>
      <c r="HM169" s="117"/>
      <c r="HN169" s="117"/>
      <c r="HO169" s="117"/>
      <c r="HP169" s="117"/>
      <c r="HQ169" s="117"/>
      <c r="HR169" s="117"/>
      <c r="HS169" s="117"/>
      <c r="HT169" s="117"/>
      <c r="HU169" s="117"/>
      <c r="HV169" s="117"/>
      <c r="HW169" s="117"/>
      <c r="HX169" s="117"/>
      <c r="HY169" s="117"/>
    </row>
    <row r="170" spans="1:233" x14ac:dyDescent="0.2">
      <c r="A170" s="107">
        <v>3</v>
      </c>
      <c r="B170" s="107"/>
      <c r="C170" s="107"/>
      <c r="D170" s="107"/>
      <c r="E170" s="107"/>
      <c r="F170" s="108"/>
      <c r="G170" s="108" t="s">
        <v>121</v>
      </c>
      <c r="H170" s="109">
        <f>H171+H176</f>
        <v>285000</v>
      </c>
      <c r="I170" s="109">
        <f>I171+I176</f>
        <v>-170000</v>
      </c>
      <c r="J170" s="109">
        <f>J171+J176</f>
        <v>115000</v>
      </c>
    </row>
    <row r="171" spans="1:233" ht="33.75" x14ac:dyDescent="0.2">
      <c r="A171" s="107"/>
      <c r="B171" s="107">
        <v>36</v>
      </c>
      <c r="C171" s="107"/>
      <c r="D171" s="107"/>
      <c r="E171" s="107"/>
      <c r="F171" s="108"/>
      <c r="G171" s="113" t="s">
        <v>365</v>
      </c>
      <c r="H171" s="109">
        <f t="shared" ref="H171:J172" si="14">H172</f>
        <v>65000</v>
      </c>
      <c r="I171" s="109">
        <f t="shared" si="14"/>
        <v>-65000</v>
      </c>
      <c r="J171" s="109">
        <f t="shared" si="14"/>
        <v>0</v>
      </c>
    </row>
    <row r="172" spans="1:233" x14ac:dyDescent="0.2">
      <c r="A172" s="107"/>
      <c r="B172" s="107"/>
      <c r="C172" s="107">
        <v>363</v>
      </c>
      <c r="D172" s="107"/>
      <c r="E172" s="110">
        <v>11</v>
      </c>
      <c r="F172" s="108"/>
      <c r="G172" s="108" t="s">
        <v>237</v>
      </c>
      <c r="H172" s="109">
        <f t="shared" si="14"/>
        <v>65000</v>
      </c>
      <c r="I172" s="109">
        <f t="shared" si="14"/>
        <v>-65000</v>
      </c>
      <c r="J172" s="109">
        <f t="shared" si="14"/>
        <v>0</v>
      </c>
    </row>
    <row r="173" spans="1:233" x14ac:dyDescent="0.2">
      <c r="A173" s="107"/>
      <c r="B173" s="107"/>
      <c r="C173" s="107"/>
      <c r="D173" s="107">
        <v>3632</v>
      </c>
      <c r="E173" s="107"/>
      <c r="F173" s="108"/>
      <c r="G173" s="108" t="s">
        <v>251</v>
      </c>
      <c r="H173" s="109">
        <f>SUM(H174:H175)</f>
        <v>65000</v>
      </c>
      <c r="I173" s="109">
        <f>SUM(I174:I175)</f>
        <v>-65000</v>
      </c>
      <c r="J173" s="109">
        <f>SUM(J174:J175)</f>
        <v>0</v>
      </c>
    </row>
    <row r="174" spans="1:233" x14ac:dyDescent="0.2">
      <c r="A174" s="107"/>
      <c r="B174" s="107"/>
      <c r="C174" s="107"/>
      <c r="D174" s="107"/>
      <c r="E174" s="110"/>
      <c r="F174" s="111">
        <v>363240</v>
      </c>
      <c r="G174" s="111" t="str">
        <f>'1. IZMJENE I DOP.PLANA A. 2019.'!G271</f>
        <v>Kapitalne pomoći žup.proračunima-GORJAK</v>
      </c>
      <c r="H174" s="112">
        <f>'1. IZMJENE I DOP.PLANA A. 2019.'!H271</f>
        <v>50000</v>
      </c>
      <c r="I174" s="112">
        <f>J174-H174</f>
        <v>-50000</v>
      </c>
      <c r="J174" s="112">
        <f>'1. IZMJENE I DOP.PLANA A. 2019.'!J271</f>
        <v>0</v>
      </c>
    </row>
    <row r="175" spans="1:233" x14ac:dyDescent="0.2">
      <c r="A175" s="107"/>
      <c r="B175" s="107"/>
      <c r="C175" s="107"/>
      <c r="D175" s="107"/>
      <c r="E175" s="110"/>
      <c r="F175" s="111">
        <v>363241</v>
      </c>
      <c r="G175" s="111" t="s">
        <v>366</v>
      </c>
      <c r="H175" s="112">
        <v>15000</v>
      </c>
      <c r="I175" s="112">
        <f>J175-H175</f>
        <v>-15000</v>
      </c>
      <c r="J175" s="112">
        <v>0</v>
      </c>
    </row>
    <row r="176" spans="1:233" x14ac:dyDescent="0.2">
      <c r="A176" s="107"/>
      <c r="B176" s="107">
        <v>38</v>
      </c>
      <c r="C176" s="107"/>
      <c r="D176" s="107"/>
      <c r="E176" s="107"/>
      <c r="F176" s="108"/>
      <c r="G176" s="108" t="s">
        <v>267</v>
      </c>
      <c r="H176" s="109">
        <f t="shared" ref="H176:J177" si="15">H177</f>
        <v>220000</v>
      </c>
      <c r="I176" s="109">
        <f t="shared" si="15"/>
        <v>-105000</v>
      </c>
      <c r="J176" s="109">
        <f t="shared" si="15"/>
        <v>115000</v>
      </c>
    </row>
    <row r="177" spans="1:233" ht="22.5" x14ac:dyDescent="0.2">
      <c r="A177" s="110"/>
      <c r="B177" s="110"/>
      <c r="C177" s="107">
        <v>386</v>
      </c>
      <c r="D177" s="110"/>
      <c r="E177" s="110">
        <v>11</v>
      </c>
      <c r="F177" s="111"/>
      <c r="G177" s="113" t="s">
        <v>276</v>
      </c>
      <c r="H177" s="109">
        <f t="shared" si="15"/>
        <v>220000</v>
      </c>
      <c r="I177" s="109">
        <f t="shared" si="15"/>
        <v>-105000</v>
      </c>
      <c r="J177" s="109">
        <f t="shared" si="15"/>
        <v>115000</v>
      </c>
    </row>
    <row r="178" spans="1:233" ht="22.5" x14ac:dyDescent="0.2">
      <c r="A178" s="110"/>
      <c r="B178" s="110"/>
      <c r="C178" s="110"/>
      <c r="D178" s="107">
        <v>3861</v>
      </c>
      <c r="E178" s="107"/>
      <c r="F178" s="111"/>
      <c r="G178" s="113" t="s">
        <v>276</v>
      </c>
      <c r="H178" s="109">
        <f>H179+H180</f>
        <v>220000</v>
      </c>
      <c r="I178" s="109">
        <f>I179+I180</f>
        <v>-105000</v>
      </c>
      <c r="J178" s="109">
        <f>J179+J180</f>
        <v>115000</v>
      </c>
    </row>
    <row r="179" spans="1:233" ht="22.5" x14ac:dyDescent="0.2">
      <c r="A179" s="110"/>
      <c r="B179" s="110"/>
      <c r="C179" s="110"/>
      <c r="D179" s="110"/>
      <c r="E179" s="110"/>
      <c r="F179" s="111">
        <v>386120</v>
      </c>
      <c r="G179" s="118" t="str">
        <f>'1. IZMJENE I DOP.PLANA A. 2019.'!G302</f>
        <v>Kapitalna pomoć za vodoopskrbu-KVIOi VIOP</v>
      </c>
      <c r="H179" s="112">
        <f>'1. IZMJENE I DOP.PLANA A. 2019.'!H302</f>
        <v>150000</v>
      </c>
      <c r="I179" s="112">
        <f>J179-H179</f>
        <v>-35000</v>
      </c>
      <c r="J179" s="112">
        <f>'1. IZMJENE I DOP.PLANA A. 2019.'!J302</f>
        <v>115000</v>
      </c>
    </row>
    <row r="180" spans="1:233" ht="22.5" x14ac:dyDescent="0.2">
      <c r="A180" s="110"/>
      <c r="B180" s="110"/>
      <c r="C180" s="110"/>
      <c r="D180" s="110"/>
      <c r="E180" s="119"/>
      <c r="F180" s="111">
        <v>386121</v>
      </c>
      <c r="G180" s="118" t="s">
        <v>278</v>
      </c>
      <c r="H180" s="112">
        <v>70000</v>
      </c>
      <c r="I180" s="112">
        <f>J180-H180</f>
        <v>-70000</v>
      </c>
      <c r="J180" s="112">
        <v>0</v>
      </c>
      <c r="Q180" s="124"/>
    </row>
    <row r="181" spans="1:233" x14ac:dyDescent="0.2">
      <c r="A181" s="104" t="s">
        <v>367</v>
      </c>
      <c r="B181" s="104"/>
      <c r="C181" s="104"/>
      <c r="D181" s="104"/>
      <c r="E181" s="104"/>
      <c r="F181" s="104"/>
      <c r="G181" s="104"/>
      <c r="H181" s="105">
        <f t="shared" ref="H181:J185" si="16">H182</f>
        <v>1500000</v>
      </c>
      <c r="I181" s="105">
        <f t="shared" si="16"/>
        <v>-1500000</v>
      </c>
      <c r="J181" s="105">
        <f t="shared" si="16"/>
        <v>0</v>
      </c>
      <c r="HE181" s="117"/>
      <c r="HF181" s="117"/>
      <c r="HG181" s="117"/>
      <c r="HH181" s="117"/>
      <c r="HI181" s="117"/>
      <c r="HJ181" s="117"/>
      <c r="HK181" s="117"/>
      <c r="HL181" s="117"/>
      <c r="HM181" s="117"/>
      <c r="HN181" s="117"/>
      <c r="HO181" s="117"/>
      <c r="HP181" s="117"/>
      <c r="HQ181" s="117"/>
      <c r="HR181" s="117"/>
      <c r="HS181" s="117"/>
      <c r="HT181" s="117"/>
      <c r="HU181" s="117"/>
      <c r="HV181" s="117"/>
      <c r="HW181" s="117"/>
      <c r="HX181" s="117"/>
      <c r="HY181" s="117"/>
    </row>
    <row r="182" spans="1:233" ht="22.5" x14ac:dyDescent="0.2">
      <c r="A182" s="107">
        <v>5</v>
      </c>
      <c r="B182" s="107"/>
      <c r="C182" s="107"/>
      <c r="D182" s="107"/>
      <c r="E182" s="107"/>
      <c r="F182" s="108"/>
      <c r="G182" s="113" t="s">
        <v>368</v>
      </c>
      <c r="H182" s="109">
        <f t="shared" si="16"/>
        <v>1500000</v>
      </c>
      <c r="I182" s="109">
        <f t="shared" si="16"/>
        <v>-1500000</v>
      </c>
      <c r="J182" s="109">
        <f t="shared" si="16"/>
        <v>0</v>
      </c>
    </row>
    <row r="183" spans="1:233" ht="22.5" x14ac:dyDescent="0.2">
      <c r="A183" s="107"/>
      <c r="B183" s="107">
        <v>54</v>
      </c>
      <c r="C183" s="107"/>
      <c r="D183" s="107"/>
      <c r="E183" s="107"/>
      <c r="F183" s="108"/>
      <c r="G183" s="113" t="s">
        <v>369</v>
      </c>
      <c r="H183" s="109">
        <f t="shared" si="16"/>
        <v>1500000</v>
      </c>
      <c r="I183" s="109">
        <f t="shared" si="16"/>
        <v>-1500000</v>
      </c>
      <c r="J183" s="109">
        <f t="shared" si="16"/>
        <v>0</v>
      </c>
    </row>
    <row r="184" spans="1:233" ht="33.75" x14ac:dyDescent="0.2">
      <c r="A184" s="107"/>
      <c r="B184" s="107"/>
      <c r="C184" s="107">
        <v>544</v>
      </c>
      <c r="D184" s="107"/>
      <c r="E184" s="110">
        <v>11</v>
      </c>
      <c r="F184" s="108"/>
      <c r="G184" s="113" t="s">
        <v>370</v>
      </c>
      <c r="H184" s="109">
        <f t="shared" si="16"/>
        <v>1500000</v>
      </c>
      <c r="I184" s="109">
        <f t="shared" si="16"/>
        <v>-1500000</v>
      </c>
      <c r="J184" s="109">
        <f t="shared" si="16"/>
        <v>0</v>
      </c>
    </row>
    <row r="185" spans="1:233" ht="33.75" x14ac:dyDescent="0.2">
      <c r="A185" s="107"/>
      <c r="B185" s="107"/>
      <c r="C185" s="107"/>
      <c r="D185" s="107">
        <v>5443</v>
      </c>
      <c r="E185" s="107"/>
      <c r="F185" s="108"/>
      <c r="G185" s="113" t="s">
        <v>371</v>
      </c>
      <c r="H185" s="109">
        <f t="shared" si="16"/>
        <v>1500000</v>
      </c>
      <c r="I185" s="109">
        <f t="shared" si="16"/>
        <v>-1500000</v>
      </c>
      <c r="J185" s="109">
        <f t="shared" si="16"/>
        <v>0</v>
      </c>
    </row>
    <row r="186" spans="1:233" ht="22.5" x14ac:dyDescent="0.2">
      <c r="A186" s="110"/>
      <c r="B186" s="110"/>
      <c r="C186" s="110"/>
      <c r="D186" s="110"/>
      <c r="E186" s="110"/>
      <c r="F186" s="111">
        <f>'1. IZMJENE I DOP.PLANA B. 2019.'!E18</f>
        <v>54431</v>
      </c>
      <c r="G186" s="118" t="s">
        <v>372</v>
      </c>
      <c r="H186" s="112">
        <f>'1. IZMJENE I DOP.PLANA B. 2019.'!G18</f>
        <v>1500000</v>
      </c>
      <c r="I186" s="112">
        <f>J186-H186</f>
        <v>-1500000</v>
      </c>
      <c r="J186" s="112">
        <v>0</v>
      </c>
    </row>
    <row r="187" spans="1:233" x14ac:dyDescent="0.2">
      <c r="A187" s="104" t="s">
        <v>373</v>
      </c>
      <c r="B187" s="104"/>
      <c r="C187" s="104"/>
      <c r="D187" s="104"/>
      <c r="E187" s="104"/>
      <c r="F187" s="104"/>
      <c r="G187" s="104"/>
      <c r="H187" s="105">
        <f>H188</f>
        <v>72000</v>
      </c>
      <c r="I187" s="105">
        <f>I188</f>
        <v>-15000</v>
      </c>
      <c r="J187" s="105">
        <f>J188</f>
        <v>57000</v>
      </c>
      <c r="HE187" s="117"/>
      <c r="HF187" s="117"/>
      <c r="HG187" s="117"/>
      <c r="HH187" s="117"/>
      <c r="HI187" s="117"/>
      <c r="HJ187" s="117"/>
      <c r="HK187" s="117"/>
      <c r="HL187" s="117"/>
      <c r="HM187" s="117"/>
      <c r="HN187" s="117"/>
      <c r="HO187" s="117"/>
      <c r="HP187" s="117"/>
      <c r="HQ187" s="117"/>
      <c r="HR187" s="117"/>
      <c r="HS187" s="117"/>
      <c r="HT187" s="117"/>
      <c r="HU187" s="117"/>
      <c r="HV187" s="117"/>
      <c r="HW187" s="117"/>
      <c r="HX187" s="117"/>
      <c r="HY187" s="117"/>
    </row>
    <row r="188" spans="1:233" x14ac:dyDescent="0.2">
      <c r="A188" s="107">
        <v>3</v>
      </c>
      <c r="B188" s="107"/>
      <c r="C188" s="107"/>
      <c r="D188" s="107"/>
      <c r="E188" s="107"/>
      <c r="F188" s="108"/>
      <c r="G188" s="108" t="s">
        <v>121</v>
      </c>
      <c r="H188" s="109">
        <f>H189+H195</f>
        <v>72000</v>
      </c>
      <c r="I188" s="109">
        <f>I189+I195</f>
        <v>-15000</v>
      </c>
      <c r="J188" s="109">
        <f>J189+J195</f>
        <v>57000</v>
      </c>
    </row>
    <row r="189" spans="1:233" x14ac:dyDescent="0.2">
      <c r="A189" s="107"/>
      <c r="B189" s="107">
        <v>35</v>
      </c>
      <c r="C189" s="107"/>
      <c r="D189" s="107"/>
      <c r="E189" s="107"/>
      <c r="F189" s="108"/>
      <c r="G189" s="108" t="s">
        <v>230</v>
      </c>
      <c r="H189" s="109">
        <f t="shared" ref="H189:J190" si="17">H190</f>
        <v>72000</v>
      </c>
      <c r="I189" s="109">
        <f t="shared" si="17"/>
        <v>-15000</v>
      </c>
      <c r="J189" s="109">
        <f t="shared" si="17"/>
        <v>57000</v>
      </c>
    </row>
    <row r="190" spans="1:233" ht="33.75" x14ac:dyDescent="0.2">
      <c r="A190" s="107"/>
      <c r="B190" s="107"/>
      <c r="C190" s="107">
        <v>352</v>
      </c>
      <c r="D190" s="107"/>
      <c r="E190" s="110">
        <v>11</v>
      </c>
      <c r="F190" s="108"/>
      <c r="G190" s="113" t="s">
        <v>231</v>
      </c>
      <c r="H190" s="109">
        <f t="shared" si="17"/>
        <v>72000</v>
      </c>
      <c r="I190" s="109">
        <f t="shared" si="17"/>
        <v>-15000</v>
      </c>
      <c r="J190" s="109">
        <f t="shared" si="17"/>
        <v>57000</v>
      </c>
    </row>
    <row r="191" spans="1:233" ht="22.5" x14ac:dyDescent="0.2">
      <c r="A191" s="107"/>
      <c r="B191" s="107"/>
      <c r="C191" s="107"/>
      <c r="D191" s="107">
        <v>3523</v>
      </c>
      <c r="E191" s="107"/>
      <c r="F191" s="108"/>
      <c r="G191" s="113" t="s">
        <v>374</v>
      </c>
      <c r="H191" s="109">
        <f>SUM(H192:H194)</f>
        <v>72000</v>
      </c>
      <c r="I191" s="109">
        <f>SUM(I192:I194)</f>
        <v>-15000</v>
      </c>
      <c r="J191" s="109">
        <f>SUM(J192:J194)</f>
        <v>57000</v>
      </c>
    </row>
    <row r="192" spans="1:233" ht="33.75" x14ac:dyDescent="0.2">
      <c r="A192" s="110"/>
      <c r="B192" s="110"/>
      <c r="C192" s="110"/>
      <c r="D192" s="110"/>
      <c r="E192" s="110"/>
      <c r="F192" s="111">
        <v>352311</v>
      </c>
      <c r="G192" s="118" t="s">
        <v>233</v>
      </c>
      <c r="H192" s="112">
        <f>'1. IZMJENE I DOP.PLANA A. 2019.'!H252</f>
        <v>15000</v>
      </c>
      <c r="I192" s="112">
        <f>J192-H192</f>
        <v>0</v>
      </c>
      <c r="J192" s="112">
        <f>'1. IZMJENE I DOP.PLANA A. 2019.'!J252</f>
        <v>15000</v>
      </c>
    </row>
    <row r="193" spans="1:233" x14ac:dyDescent="0.2">
      <c r="A193" s="110"/>
      <c r="B193" s="110"/>
      <c r="C193" s="110"/>
      <c r="D193" s="110"/>
      <c r="E193" s="110"/>
      <c r="F193" s="111">
        <v>352312</v>
      </c>
      <c r="G193" s="118" t="s">
        <v>375</v>
      </c>
      <c r="H193" s="112">
        <f>'1. IZMJENE I DOP.PLANA A. 2019.'!H253</f>
        <v>12000</v>
      </c>
      <c r="I193" s="112">
        <f>J193-H193</f>
        <v>0</v>
      </c>
      <c r="J193" s="112">
        <f>'1. IZMJENE I DOP.PLANA A. 2019.'!J253</f>
        <v>12000</v>
      </c>
    </row>
    <row r="194" spans="1:233" x14ac:dyDescent="0.2">
      <c r="A194" s="110"/>
      <c r="B194" s="110"/>
      <c r="C194" s="110"/>
      <c r="D194" s="110"/>
      <c r="E194" s="110"/>
      <c r="F194" s="111">
        <v>352313</v>
      </c>
      <c r="G194" s="111" t="s">
        <v>235</v>
      </c>
      <c r="H194" s="112">
        <f>'1. IZMJENE I DOP.PLANA A. 2019.'!H254</f>
        <v>45000</v>
      </c>
      <c r="I194" s="112">
        <f>J194-H194</f>
        <v>-15000</v>
      </c>
      <c r="J194" s="112">
        <f>'1. IZMJENE I DOP.PLANA A. 2019.'!J254</f>
        <v>30000</v>
      </c>
    </row>
    <row r="195" spans="1:233" x14ac:dyDescent="0.2">
      <c r="A195" s="110"/>
      <c r="B195" s="107">
        <v>38</v>
      </c>
      <c r="C195" s="110"/>
      <c r="D195" s="110"/>
      <c r="E195" s="110"/>
      <c r="F195" s="111"/>
      <c r="G195" s="108" t="s">
        <v>267</v>
      </c>
      <c r="H195" s="109">
        <f t="shared" ref="H195:J197" si="18">H196</f>
        <v>0</v>
      </c>
      <c r="I195" s="109">
        <f t="shared" si="18"/>
        <v>0</v>
      </c>
      <c r="J195" s="109">
        <f t="shared" si="18"/>
        <v>0</v>
      </c>
    </row>
    <row r="196" spans="1:233" x14ac:dyDescent="0.2">
      <c r="A196" s="110"/>
      <c r="B196" s="110"/>
      <c r="C196" s="107">
        <v>383</v>
      </c>
      <c r="D196" s="110"/>
      <c r="E196" s="110"/>
      <c r="F196" s="111"/>
      <c r="G196" s="108" t="s">
        <v>274</v>
      </c>
      <c r="H196" s="109">
        <f t="shared" si="18"/>
        <v>0</v>
      </c>
      <c r="I196" s="109">
        <f t="shared" si="18"/>
        <v>0</v>
      </c>
      <c r="J196" s="109">
        <f t="shared" si="18"/>
        <v>0</v>
      </c>
    </row>
    <row r="197" spans="1:233" x14ac:dyDescent="0.2">
      <c r="A197" s="110"/>
      <c r="B197" s="110"/>
      <c r="C197" s="110"/>
      <c r="D197" s="107">
        <v>3831</v>
      </c>
      <c r="E197" s="110"/>
      <c r="F197" s="111"/>
      <c r="G197" s="108" t="s">
        <v>274</v>
      </c>
      <c r="H197" s="109">
        <f t="shared" si="18"/>
        <v>0</v>
      </c>
      <c r="I197" s="109">
        <f t="shared" si="18"/>
        <v>0</v>
      </c>
      <c r="J197" s="109">
        <f t="shared" si="18"/>
        <v>0</v>
      </c>
    </row>
    <row r="198" spans="1:233" x14ac:dyDescent="0.2">
      <c r="A198" s="110"/>
      <c r="B198" s="110"/>
      <c r="C198" s="110"/>
      <c r="D198" s="107"/>
      <c r="E198" s="119"/>
      <c r="F198" s="111"/>
      <c r="G198" s="111"/>
      <c r="H198" s="112">
        <v>0</v>
      </c>
      <c r="I198" s="112">
        <f>J198-H198</f>
        <v>0</v>
      </c>
      <c r="J198" s="112">
        <v>0</v>
      </c>
      <c r="Q198" s="120"/>
    </row>
    <row r="199" spans="1:233" x14ac:dyDescent="0.2">
      <c r="A199" s="101" t="s">
        <v>376</v>
      </c>
      <c r="B199" s="101"/>
      <c r="C199" s="101"/>
      <c r="D199" s="101"/>
      <c r="E199" s="101"/>
      <c r="F199" s="101"/>
      <c r="G199" s="101"/>
      <c r="H199" s="102">
        <f>H200+H208</f>
        <v>109000</v>
      </c>
      <c r="I199" s="102">
        <f>I200+I208</f>
        <v>25000</v>
      </c>
      <c r="J199" s="102">
        <f>J200+J208</f>
        <v>134000</v>
      </c>
      <c r="HE199" s="122"/>
      <c r="HF199" s="122"/>
      <c r="HG199" s="122"/>
      <c r="HH199" s="122"/>
      <c r="HI199" s="122"/>
      <c r="HJ199" s="122"/>
      <c r="HK199" s="122"/>
      <c r="HL199" s="122"/>
      <c r="HM199" s="122"/>
      <c r="HN199" s="122"/>
      <c r="HO199" s="122"/>
      <c r="HP199" s="122"/>
      <c r="HQ199" s="122"/>
      <c r="HR199" s="122"/>
      <c r="HS199" s="122"/>
      <c r="HT199" s="122"/>
      <c r="HU199" s="122"/>
      <c r="HV199" s="122"/>
      <c r="HW199" s="122"/>
      <c r="HX199" s="122"/>
      <c r="HY199" s="122"/>
    </row>
    <row r="200" spans="1:233" x14ac:dyDescent="0.2">
      <c r="A200" s="104" t="s">
        <v>377</v>
      </c>
      <c r="B200" s="104"/>
      <c r="C200" s="104"/>
      <c r="D200" s="104"/>
      <c r="E200" s="104"/>
      <c r="F200" s="104"/>
      <c r="G200" s="104"/>
      <c r="H200" s="105">
        <f t="shared" ref="H200:J203" si="19">H201</f>
        <v>24000</v>
      </c>
      <c r="I200" s="105">
        <f t="shared" si="19"/>
        <v>8000</v>
      </c>
      <c r="J200" s="105">
        <f t="shared" si="19"/>
        <v>32000</v>
      </c>
      <c r="HE200" s="117"/>
      <c r="HF200" s="117"/>
      <c r="HG200" s="117"/>
      <c r="HH200" s="117"/>
      <c r="HI200" s="117"/>
      <c r="HJ200" s="117"/>
      <c r="HK200" s="117"/>
      <c r="HL200" s="117"/>
      <c r="HM200" s="117"/>
      <c r="HN200" s="117"/>
      <c r="HO200" s="117"/>
      <c r="HP200" s="117"/>
      <c r="HQ200" s="117"/>
      <c r="HR200" s="117"/>
      <c r="HS200" s="117"/>
      <c r="HT200" s="117"/>
      <c r="HU200" s="117"/>
      <c r="HV200" s="117"/>
      <c r="HW200" s="117"/>
      <c r="HX200" s="117"/>
      <c r="HY200" s="117"/>
    </row>
    <row r="201" spans="1:233" x14ac:dyDescent="0.2">
      <c r="A201" s="107">
        <v>3</v>
      </c>
      <c r="B201" s="107"/>
      <c r="C201" s="107"/>
      <c r="D201" s="107"/>
      <c r="E201" s="107"/>
      <c r="F201" s="108"/>
      <c r="G201" s="108" t="s">
        <v>121</v>
      </c>
      <c r="H201" s="109">
        <f t="shared" si="19"/>
        <v>24000</v>
      </c>
      <c r="I201" s="109">
        <f t="shared" si="19"/>
        <v>8000</v>
      </c>
      <c r="J201" s="109">
        <f t="shared" si="19"/>
        <v>32000</v>
      </c>
    </row>
    <row r="202" spans="1:233" x14ac:dyDescent="0.2">
      <c r="A202" s="107"/>
      <c r="B202" s="107">
        <v>32</v>
      </c>
      <c r="C202" s="107"/>
      <c r="D202" s="107"/>
      <c r="E202" s="107"/>
      <c r="F202" s="108"/>
      <c r="G202" s="108" t="s">
        <v>135</v>
      </c>
      <c r="H202" s="109">
        <f t="shared" si="19"/>
        <v>24000</v>
      </c>
      <c r="I202" s="109">
        <f t="shared" si="19"/>
        <v>8000</v>
      </c>
      <c r="J202" s="109">
        <f t="shared" si="19"/>
        <v>32000</v>
      </c>
    </row>
    <row r="203" spans="1:233" x14ac:dyDescent="0.2">
      <c r="A203" s="107"/>
      <c r="B203" s="107"/>
      <c r="C203" s="107">
        <v>323</v>
      </c>
      <c r="D203" s="107"/>
      <c r="E203" s="107"/>
      <c r="F203" s="108"/>
      <c r="G203" s="108" t="s">
        <v>159</v>
      </c>
      <c r="H203" s="109">
        <f t="shared" si="19"/>
        <v>24000</v>
      </c>
      <c r="I203" s="109">
        <f t="shared" si="19"/>
        <v>8000</v>
      </c>
      <c r="J203" s="109">
        <f t="shared" si="19"/>
        <v>32000</v>
      </c>
    </row>
    <row r="204" spans="1:233" x14ac:dyDescent="0.2">
      <c r="A204" s="107"/>
      <c r="B204" s="107"/>
      <c r="C204" s="107"/>
      <c r="D204" s="107">
        <v>3234</v>
      </c>
      <c r="E204" s="107"/>
      <c r="F204" s="108"/>
      <c r="G204" s="108" t="s">
        <v>176</v>
      </c>
      <c r="H204" s="109">
        <f>H205+H206+H207</f>
        <v>24000</v>
      </c>
      <c r="I204" s="109">
        <f>I205+I206+I207</f>
        <v>8000</v>
      </c>
      <c r="J204" s="109">
        <f>J205+J206+J207</f>
        <v>32000</v>
      </c>
    </row>
    <row r="205" spans="1:233" x14ac:dyDescent="0.2">
      <c r="A205" s="110"/>
      <c r="B205" s="110"/>
      <c r="C205" s="110"/>
      <c r="D205" s="110"/>
      <c r="E205" s="110"/>
      <c r="F205" s="111">
        <v>323491</v>
      </c>
      <c r="G205" s="111" t="s">
        <v>181</v>
      </c>
      <c r="H205" s="112">
        <f>'1. IZMJENE I DOP.PLANA A. 2019.'!H191</f>
        <v>3000</v>
      </c>
      <c r="I205" s="112">
        <f>J205-H205</f>
        <v>0</v>
      </c>
      <c r="J205" s="112">
        <f>'1. IZMJENE I DOP.PLANA A. 2019.'!J191</f>
        <v>3000</v>
      </c>
    </row>
    <row r="206" spans="1:233" x14ac:dyDescent="0.2">
      <c r="A206" s="110"/>
      <c r="B206" s="110"/>
      <c r="C206" s="110"/>
      <c r="D206" s="110"/>
      <c r="E206" s="110"/>
      <c r="F206" s="111">
        <v>323492</v>
      </c>
      <c r="G206" s="111" t="s">
        <v>182</v>
      </c>
      <c r="H206" s="112">
        <f>'1. IZMJENE I DOP.PLANA A. 2019.'!H192</f>
        <v>21000</v>
      </c>
      <c r="I206" s="112">
        <f>J206-H206</f>
        <v>8000</v>
      </c>
      <c r="J206" s="112">
        <f>'1. IZMJENE I DOP.PLANA A. 2019.'!J192</f>
        <v>29000</v>
      </c>
    </row>
    <row r="207" spans="1:233" x14ac:dyDescent="0.2">
      <c r="A207" s="110"/>
      <c r="B207" s="110"/>
      <c r="C207" s="110"/>
      <c r="D207" s="110"/>
      <c r="E207" s="110"/>
      <c r="F207" s="111"/>
      <c r="G207" s="111"/>
      <c r="H207" s="112">
        <v>0</v>
      </c>
      <c r="I207" s="112">
        <f>J207-H207</f>
        <v>0</v>
      </c>
      <c r="J207" s="112">
        <v>0</v>
      </c>
    </row>
    <row r="208" spans="1:233" x14ac:dyDescent="0.2">
      <c r="A208" s="104" t="s">
        <v>378</v>
      </c>
      <c r="B208" s="104"/>
      <c r="C208" s="104"/>
      <c r="D208" s="104"/>
      <c r="E208" s="104"/>
      <c r="F208" s="104"/>
      <c r="G208" s="104"/>
      <c r="H208" s="105">
        <f t="shared" ref="H208:J211" si="20">H209</f>
        <v>85000</v>
      </c>
      <c r="I208" s="105">
        <f>J208-H208</f>
        <v>17000</v>
      </c>
      <c r="J208" s="105">
        <f t="shared" si="20"/>
        <v>102000</v>
      </c>
      <c r="HE208" s="117"/>
      <c r="HF208" s="117"/>
      <c r="HG208" s="117"/>
      <c r="HH208" s="117"/>
      <c r="HI208" s="117"/>
      <c r="HJ208" s="117"/>
      <c r="HK208" s="117"/>
      <c r="HL208" s="117"/>
      <c r="HM208" s="117"/>
      <c r="HN208" s="117"/>
      <c r="HO208" s="117"/>
      <c r="HP208" s="117"/>
      <c r="HQ208" s="117"/>
      <c r="HR208" s="117"/>
      <c r="HS208" s="117"/>
      <c r="HT208" s="117"/>
      <c r="HU208" s="117"/>
      <c r="HV208" s="117"/>
      <c r="HW208" s="117"/>
      <c r="HX208" s="117"/>
      <c r="HY208" s="117"/>
    </row>
    <row r="209" spans="1:233" x14ac:dyDescent="0.2">
      <c r="A209" s="107">
        <v>3</v>
      </c>
      <c r="B209" s="107"/>
      <c r="C209" s="107"/>
      <c r="D209" s="107"/>
      <c r="E209" s="107"/>
      <c r="F209" s="108"/>
      <c r="G209" s="108" t="s">
        <v>10</v>
      </c>
      <c r="H209" s="109">
        <f t="shared" si="20"/>
        <v>85000</v>
      </c>
      <c r="I209" s="109">
        <f t="shared" si="20"/>
        <v>17000</v>
      </c>
      <c r="J209" s="109">
        <f t="shared" si="20"/>
        <v>102000</v>
      </c>
    </row>
    <row r="210" spans="1:233" x14ac:dyDescent="0.2">
      <c r="A210" s="107"/>
      <c r="B210" s="107">
        <v>32</v>
      </c>
      <c r="C210" s="107"/>
      <c r="D210" s="107"/>
      <c r="E210" s="107"/>
      <c r="F210" s="108"/>
      <c r="G210" s="108" t="s">
        <v>135</v>
      </c>
      <c r="H210" s="109">
        <f t="shared" si="20"/>
        <v>85000</v>
      </c>
      <c r="I210" s="109">
        <f t="shared" si="20"/>
        <v>17000</v>
      </c>
      <c r="J210" s="109">
        <f t="shared" si="20"/>
        <v>102000</v>
      </c>
    </row>
    <row r="211" spans="1:233" x14ac:dyDescent="0.2">
      <c r="A211" s="107"/>
      <c r="B211" s="107"/>
      <c r="C211" s="107">
        <v>323</v>
      </c>
      <c r="D211" s="107"/>
      <c r="E211" s="110">
        <v>11</v>
      </c>
      <c r="F211" s="108"/>
      <c r="G211" s="108" t="s">
        <v>159</v>
      </c>
      <c r="H211" s="109">
        <f t="shared" si="20"/>
        <v>85000</v>
      </c>
      <c r="I211" s="109">
        <f t="shared" si="20"/>
        <v>17000</v>
      </c>
      <c r="J211" s="109">
        <f t="shared" si="20"/>
        <v>102000</v>
      </c>
    </row>
    <row r="212" spans="1:233" x14ac:dyDescent="0.2">
      <c r="A212" s="107"/>
      <c r="B212" s="107"/>
      <c r="C212" s="107"/>
      <c r="D212" s="107">
        <v>3236</v>
      </c>
      <c r="E212" s="107"/>
      <c r="F212" s="108"/>
      <c r="G212" s="108" t="s">
        <v>184</v>
      </c>
      <c r="H212" s="109">
        <f>SUM(H213:H216)</f>
        <v>85000</v>
      </c>
      <c r="I212" s="109">
        <f>SUM(I213:I216)</f>
        <v>17000</v>
      </c>
      <c r="J212" s="109">
        <f>SUM(J213:J216)</f>
        <v>102000</v>
      </c>
    </row>
    <row r="213" spans="1:233" x14ac:dyDescent="0.2">
      <c r="A213" s="110"/>
      <c r="B213" s="110"/>
      <c r="C213" s="110"/>
      <c r="D213" s="110"/>
      <c r="E213" s="110"/>
      <c r="F213" s="111">
        <v>323620</v>
      </c>
      <c r="G213" s="111" t="s">
        <v>185</v>
      </c>
      <c r="H213" s="112">
        <f>'1. IZMJENE I DOP.PLANA A. 2019.'!H196</f>
        <v>25000</v>
      </c>
      <c r="I213" s="112">
        <f>J213-H213</f>
        <v>-3000</v>
      </c>
      <c r="J213" s="112">
        <f>'1. IZMJENE I DOP.PLANA A. 2019.'!J196</f>
        <v>22000</v>
      </c>
    </row>
    <row r="214" spans="1:233" x14ac:dyDescent="0.2">
      <c r="A214" s="110"/>
      <c r="B214" s="110"/>
      <c r="C214" s="110"/>
      <c r="D214" s="110"/>
      <c r="E214" s="110"/>
      <c r="F214" s="111">
        <v>323621</v>
      </c>
      <c r="G214" s="111" t="s">
        <v>186</v>
      </c>
      <c r="H214" s="112">
        <f>'1. IZMJENE I DOP.PLANA A. 2019.'!H197</f>
        <v>45000</v>
      </c>
      <c r="I214" s="112">
        <f>J214-H214</f>
        <v>2000</v>
      </c>
      <c r="J214" s="112">
        <f>'1. IZMJENE I DOP.PLANA A. 2019.'!J197</f>
        <v>47000</v>
      </c>
    </row>
    <row r="215" spans="1:233" x14ac:dyDescent="0.2">
      <c r="A215" s="110"/>
      <c r="B215" s="110"/>
      <c r="C215" s="110"/>
      <c r="D215" s="110"/>
      <c r="E215" s="110"/>
      <c r="F215" s="111">
        <v>323622</v>
      </c>
      <c r="G215" s="111" t="s">
        <v>528</v>
      </c>
      <c r="H215" s="112">
        <v>0</v>
      </c>
      <c r="I215" s="112">
        <f>J215-H215</f>
        <v>20000</v>
      </c>
      <c r="J215" s="112">
        <v>20000</v>
      </c>
    </row>
    <row r="216" spans="1:233" ht="33.75" x14ac:dyDescent="0.2">
      <c r="A216" s="110"/>
      <c r="B216" s="110"/>
      <c r="C216" s="110"/>
      <c r="D216" s="110"/>
      <c r="E216" s="110"/>
      <c r="F216" s="111">
        <v>323630</v>
      </c>
      <c r="G216" s="118" t="s">
        <v>379</v>
      </c>
      <c r="H216" s="112">
        <f>'1. IZMJENE I DOP.PLANA A. 2019.'!H199</f>
        <v>15000</v>
      </c>
      <c r="I216" s="112">
        <f>J216-H216</f>
        <v>-2000</v>
      </c>
      <c r="J216" s="112">
        <f>'1. IZMJENE I DOP.PLANA A. 2019.'!J199</f>
        <v>13000</v>
      </c>
    </row>
    <row r="217" spans="1:233" x14ac:dyDescent="0.2">
      <c r="A217" s="101" t="s">
        <v>380</v>
      </c>
      <c r="B217" s="101"/>
      <c r="C217" s="101"/>
      <c r="D217" s="101"/>
      <c r="E217" s="101"/>
      <c r="F217" s="101"/>
      <c r="G217" s="101"/>
      <c r="H217" s="102">
        <f>H218+H230+H247+H258+H267</f>
        <v>1394000</v>
      </c>
      <c r="I217" s="102">
        <f>I218+I230+I247+I258+I267</f>
        <v>-308500</v>
      </c>
      <c r="J217" s="102">
        <f>J218+J230+J247+J258+J267</f>
        <v>1085500</v>
      </c>
      <c r="HE217" s="122"/>
      <c r="HF217" s="122"/>
      <c r="HG217" s="122"/>
      <c r="HH217" s="122"/>
      <c r="HI217" s="122"/>
      <c r="HJ217" s="122"/>
      <c r="HK217" s="122"/>
      <c r="HL217" s="122"/>
      <c r="HM217" s="122"/>
      <c r="HN217" s="122"/>
      <c r="HO217" s="122"/>
      <c r="HP217" s="122"/>
      <c r="HQ217" s="122"/>
      <c r="HR217" s="122"/>
      <c r="HS217" s="122"/>
      <c r="HT217" s="122"/>
      <c r="HU217" s="122"/>
      <c r="HV217" s="122"/>
      <c r="HW217" s="122"/>
      <c r="HX217" s="122"/>
      <c r="HY217" s="122"/>
    </row>
    <row r="218" spans="1:233" x14ac:dyDescent="0.2">
      <c r="A218" s="104" t="s">
        <v>381</v>
      </c>
      <c r="B218" s="104"/>
      <c r="C218" s="104"/>
      <c r="D218" s="104"/>
      <c r="E218" s="104"/>
      <c r="F218" s="104"/>
      <c r="G218" s="104"/>
      <c r="H218" s="105">
        <f>H219+H225</f>
        <v>330000</v>
      </c>
      <c r="I218" s="105">
        <f>I219+I225</f>
        <v>-79000</v>
      </c>
      <c r="J218" s="105">
        <f>J219+J225</f>
        <v>251000</v>
      </c>
      <c r="HE218" s="117"/>
      <c r="HF218" s="117"/>
      <c r="HG218" s="117"/>
      <c r="HH218" s="117"/>
      <c r="HI218" s="117"/>
      <c r="HJ218" s="117"/>
      <c r="HK218" s="117"/>
      <c r="HL218" s="117"/>
      <c r="HM218" s="117"/>
      <c r="HN218" s="117"/>
      <c r="HO218" s="117"/>
      <c r="HP218" s="117"/>
      <c r="HQ218" s="117"/>
      <c r="HR218" s="117"/>
      <c r="HS218" s="117"/>
      <c r="HT218" s="117"/>
      <c r="HU218" s="117"/>
      <c r="HV218" s="117"/>
      <c r="HW218" s="117"/>
      <c r="HX218" s="117"/>
      <c r="HY218" s="117"/>
    </row>
    <row r="219" spans="1:233" x14ac:dyDescent="0.2">
      <c r="A219" s="107">
        <v>3</v>
      </c>
      <c r="B219" s="107"/>
      <c r="C219" s="107"/>
      <c r="D219" s="107"/>
      <c r="E219" s="107"/>
      <c r="F219" s="108"/>
      <c r="G219" s="108" t="s">
        <v>121</v>
      </c>
      <c r="H219" s="109">
        <f t="shared" ref="H219:J221" si="21">H220</f>
        <v>110000</v>
      </c>
      <c r="I219" s="109">
        <f t="shared" si="21"/>
        <v>0</v>
      </c>
      <c r="J219" s="109">
        <f t="shared" si="21"/>
        <v>110000</v>
      </c>
    </row>
    <row r="220" spans="1:233" x14ac:dyDescent="0.2">
      <c r="A220" s="107"/>
      <c r="B220" s="107">
        <v>32</v>
      </c>
      <c r="C220" s="107"/>
      <c r="D220" s="107"/>
      <c r="E220" s="107"/>
      <c r="F220" s="108"/>
      <c r="G220" s="108" t="s">
        <v>135</v>
      </c>
      <c r="H220" s="109">
        <f t="shared" si="21"/>
        <v>110000</v>
      </c>
      <c r="I220" s="109">
        <f t="shared" si="21"/>
        <v>0</v>
      </c>
      <c r="J220" s="109">
        <f t="shared" si="21"/>
        <v>110000</v>
      </c>
    </row>
    <row r="221" spans="1:233" x14ac:dyDescent="0.2">
      <c r="A221" s="107"/>
      <c r="B221" s="107"/>
      <c r="C221" s="107">
        <v>322</v>
      </c>
      <c r="D221" s="107"/>
      <c r="E221" s="110">
        <v>11</v>
      </c>
      <c r="F221" s="108"/>
      <c r="G221" s="108" t="s">
        <v>146</v>
      </c>
      <c r="H221" s="109">
        <f t="shared" si="21"/>
        <v>110000</v>
      </c>
      <c r="I221" s="109">
        <f t="shared" si="21"/>
        <v>0</v>
      </c>
      <c r="J221" s="109">
        <f t="shared" si="21"/>
        <v>110000</v>
      </c>
    </row>
    <row r="222" spans="1:233" x14ac:dyDescent="0.2">
      <c r="A222" s="107"/>
      <c r="B222" s="107"/>
      <c r="C222" s="107"/>
      <c r="D222" s="107">
        <v>3223</v>
      </c>
      <c r="E222" s="107"/>
      <c r="F222" s="108"/>
      <c r="G222" s="108" t="s">
        <v>152</v>
      </c>
      <c r="H222" s="109">
        <f>SUM(H223:H224)</f>
        <v>110000</v>
      </c>
      <c r="I222" s="109">
        <f>SUM(I223:I224)</f>
        <v>0</v>
      </c>
      <c r="J222" s="109">
        <f>SUM(J223:J224)</f>
        <v>110000</v>
      </c>
    </row>
    <row r="223" spans="1:233" x14ac:dyDescent="0.2">
      <c r="A223" s="110"/>
      <c r="B223" s="110"/>
      <c r="C223" s="110"/>
      <c r="D223" s="110"/>
      <c r="E223" s="110"/>
      <c r="F223" s="111">
        <v>322311</v>
      </c>
      <c r="G223" s="111" t="s">
        <v>154</v>
      </c>
      <c r="H223" s="112">
        <f>'1. IZMJENE I DOP.PLANA A. 2019.'!H155</f>
        <v>80000</v>
      </c>
      <c r="I223" s="112">
        <f>J223-H223</f>
        <v>0</v>
      </c>
      <c r="J223" s="112">
        <f>'1. IZMJENE I DOP.PLANA A. 2019.'!J155</f>
        <v>80000</v>
      </c>
    </row>
    <row r="224" spans="1:233" x14ac:dyDescent="0.2">
      <c r="A224" s="110"/>
      <c r="B224" s="110"/>
      <c r="C224" s="110"/>
      <c r="D224" s="110"/>
      <c r="E224" s="110"/>
      <c r="F224" s="111">
        <v>322312</v>
      </c>
      <c r="G224" s="111" t="s">
        <v>155</v>
      </c>
      <c r="H224" s="112">
        <f>'1. IZMJENE I DOP.PLANA A. 2019.'!H156</f>
        <v>30000</v>
      </c>
      <c r="I224" s="112">
        <f>J224-H224</f>
        <v>0</v>
      </c>
      <c r="J224" s="112">
        <f>'1. IZMJENE I DOP.PLANA A. 2019.'!J156</f>
        <v>30000</v>
      </c>
    </row>
    <row r="225" spans="1:233" ht="22.5" x14ac:dyDescent="0.2">
      <c r="A225" s="107">
        <v>4</v>
      </c>
      <c r="B225" s="107"/>
      <c r="C225" s="107"/>
      <c r="D225" s="107"/>
      <c r="E225" s="107"/>
      <c r="F225" s="108"/>
      <c r="G225" s="113" t="s">
        <v>347</v>
      </c>
      <c r="H225" s="109">
        <f t="shared" ref="H225:J227" si="22">H226</f>
        <v>220000</v>
      </c>
      <c r="I225" s="109">
        <f t="shared" si="22"/>
        <v>-79000</v>
      </c>
      <c r="J225" s="109">
        <f t="shared" si="22"/>
        <v>141000</v>
      </c>
    </row>
    <row r="226" spans="1:233" ht="22.5" x14ac:dyDescent="0.2">
      <c r="A226" s="107"/>
      <c r="B226" s="107">
        <v>42</v>
      </c>
      <c r="C226" s="107"/>
      <c r="D226" s="107"/>
      <c r="E226" s="107"/>
      <c r="F226" s="108"/>
      <c r="G226" s="113" t="s">
        <v>382</v>
      </c>
      <c r="H226" s="109">
        <f t="shared" si="22"/>
        <v>220000</v>
      </c>
      <c r="I226" s="109">
        <f t="shared" si="22"/>
        <v>-79000</v>
      </c>
      <c r="J226" s="109">
        <f t="shared" si="22"/>
        <v>141000</v>
      </c>
    </row>
    <row r="227" spans="1:233" x14ac:dyDescent="0.2">
      <c r="A227" s="107"/>
      <c r="B227" s="107"/>
      <c r="C227" s="107">
        <v>421</v>
      </c>
      <c r="D227" s="107"/>
      <c r="E227" s="110">
        <v>11</v>
      </c>
      <c r="F227" s="108"/>
      <c r="G227" s="108" t="s">
        <v>289</v>
      </c>
      <c r="H227" s="109">
        <f t="shared" si="22"/>
        <v>220000</v>
      </c>
      <c r="I227" s="109">
        <f t="shared" si="22"/>
        <v>-79000</v>
      </c>
      <c r="J227" s="109">
        <f t="shared" si="22"/>
        <v>141000</v>
      </c>
    </row>
    <row r="228" spans="1:233" x14ac:dyDescent="0.2">
      <c r="A228" s="107"/>
      <c r="B228" s="107"/>
      <c r="C228" s="107"/>
      <c r="D228" s="107">
        <v>4214</v>
      </c>
      <c r="E228" s="107"/>
      <c r="F228" s="108"/>
      <c r="G228" s="108" t="s">
        <v>294</v>
      </c>
      <c r="H228" s="109">
        <f>SUM(H229:H229)</f>
        <v>220000</v>
      </c>
      <c r="I228" s="109">
        <f>SUM(I229:I229)</f>
        <v>-79000</v>
      </c>
      <c r="J228" s="109">
        <f>SUM(J229:J229)</f>
        <v>141000</v>
      </c>
    </row>
    <row r="229" spans="1:233" x14ac:dyDescent="0.2">
      <c r="A229" s="110"/>
      <c r="B229" s="110"/>
      <c r="C229" s="110"/>
      <c r="D229" s="110"/>
      <c r="E229" s="110"/>
      <c r="F229" s="111">
        <v>421411</v>
      </c>
      <c r="G229" s="111" t="s">
        <v>296</v>
      </c>
      <c r="H229" s="112">
        <f>'1. IZMJENE I DOP.PLANA A. 2019.'!H326</f>
        <v>220000</v>
      </c>
      <c r="I229" s="112">
        <f>J229-H229</f>
        <v>-79000</v>
      </c>
      <c r="J229" s="112">
        <f>'1. IZMJENE I DOP.PLANA A. 2019.'!J326</f>
        <v>141000</v>
      </c>
    </row>
    <row r="230" spans="1:233" x14ac:dyDescent="0.2">
      <c r="A230" s="104" t="s">
        <v>383</v>
      </c>
      <c r="B230" s="104"/>
      <c r="C230" s="104"/>
      <c r="D230" s="104"/>
      <c r="E230" s="104"/>
      <c r="F230" s="104"/>
      <c r="G230" s="104"/>
      <c r="H230" s="105">
        <f>H231+H241</f>
        <v>399000</v>
      </c>
      <c r="I230" s="105">
        <f>I231+I241</f>
        <v>-183500</v>
      </c>
      <c r="J230" s="105">
        <f>J231+J241</f>
        <v>215500</v>
      </c>
      <c r="HE230" s="117"/>
      <c r="HF230" s="117"/>
      <c r="HG230" s="117"/>
      <c r="HH230" s="117"/>
      <c r="HI230" s="117"/>
      <c r="HJ230" s="117"/>
      <c r="HK230" s="117"/>
      <c r="HL230" s="117"/>
      <c r="HM230" s="117"/>
      <c r="HN230" s="117"/>
      <c r="HO230" s="117"/>
      <c r="HP230" s="117"/>
      <c r="HQ230" s="117"/>
      <c r="HR230" s="117"/>
      <c r="HS230" s="117"/>
      <c r="HT230" s="117"/>
      <c r="HU230" s="117"/>
      <c r="HV230" s="117"/>
      <c r="HW230" s="117"/>
      <c r="HX230" s="117"/>
      <c r="HY230" s="117"/>
    </row>
    <row r="231" spans="1:233" x14ac:dyDescent="0.2">
      <c r="A231" s="107">
        <v>3</v>
      </c>
      <c r="B231" s="107"/>
      <c r="C231" s="107"/>
      <c r="D231" s="107"/>
      <c r="E231" s="107"/>
      <c r="F231" s="108"/>
      <c r="G231" s="108" t="s">
        <v>121</v>
      </c>
      <c r="H231" s="109">
        <f t="shared" ref="H231:J232" si="23">H232</f>
        <v>119000</v>
      </c>
      <c r="I231" s="109">
        <f t="shared" si="23"/>
        <v>89500</v>
      </c>
      <c r="J231" s="109">
        <f t="shared" si="23"/>
        <v>208500</v>
      </c>
    </row>
    <row r="232" spans="1:233" x14ac:dyDescent="0.2">
      <c r="A232" s="107"/>
      <c r="B232" s="107">
        <v>32</v>
      </c>
      <c r="C232" s="107"/>
      <c r="D232" s="107"/>
      <c r="E232" s="107"/>
      <c r="F232" s="108"/>
      <c r="G232" s="108" t="s">
        <v>135</v>
      </c>
      <c r="H232" s="109">
        <f t="shared" si="23"/>
        <v>119000</v>
      </c>
      <c r="I232" s="109">
        <f t="shared" si="23"/>
        <v>89500</v>
      </c>
      <c r="J232" s="109">
        <f t="shared" si="23"/>
        <v>208500</v>
      </c>
    </row>
    <row r="233" spans="1:233" x14ac:dyDescent="0.2">
      <c r="A233" s="107"/>
      <c r="B233" s="107"/>
      <c r="C233" s="107">
        <v>323</v>
      </c>
      <c r="D233" s="107"/>
      <c r="E233" s="110">
        <v>11</v>
      </c>
      <c r="F233" s="108"/>
      <c r="G233" s="108" t="s">
        <v>159</v>
      </c>
      <c r="H233" s="109">
        <f>H234+H237</f>
        <v>119000</v>
      </c>
      <c r="I233" s="109">
        <f>I234+I237</f>
        <v>89500</v>
      </c>
      <c r="J233" s="109">
        <f>J234+J237</f>
        <v>208500</v>
      </c>
    </row>
    <row r="234" spans="1:233" x14ac:dyDescent="0.2">
      <c r="A234" s="107"/>
      <c r="B234" s="107"/>
      <c r="C234" s="107"/>
      <c r="D234" s="107">
        <v>3232</v>
      </c>
      <c r="E234" s="107"/>
      <c r="F234" s="108"/>
      <c r="G234" s="108" t="s">
        <v>384</v>
      </c>
      <c r="H234" s="109">
        <f>SUM(H235:H236)</f>
        <v>75000</v>
      </c>
      <c r="I234" s="109">
        <f>SUM(I235:I236)</f>
        <v>0</v>
      </c>
      <c r="J234" s="109">
        <f>SUM(J235:J236)</f>
        <v>75000</v>
      </c>
    </row>
    <row r="235" spans="1:233" x14ac:dyDescent="0.2">
      <c r="A235" s="110"/>
      <c r="B235" s="110"/>
      <c r="C235" s="110"/>
      <c r="D235" s="110"/>
      <c r="E235" s="110"/>
      <c r="F235" s="111">
        <v>323214</v>
      </c>
      <c r="G235" s="111" t="s">
        <v>168</v>
      </c>
      <c r="H235" s="112">
        <f>'1. IZMJENE I DOP.PLANA A. 2019.'!H171</f>
        <v>35000</v>
      </c>
      <c r="I235" s="112">
        <f>J235-H235</f>
        <v>0</v>
      </c>
      <c r="J235" s="112">
        <f>'1. IZMJENE I DOP.PLANA A. 2019.'!J171</f>
        <v>35000</v>
      </c>
    </row>
    <row r="236" spans="1:233" x14ac:dyDescent="0.2">
      <c r="A236" s="110"/>
      <c r="B236" s="110"/>
      <c r="C236" s="110"/>
      <c r="D236" s="110"/>
      <c r="E236" s="110"/>
      <c r="F236" s="111">
        <v>323215</v>
      </c>
      <c r="G236" s="111" t="s">
        <v>169</v>
      </c>
      <c r="H236" s="112">
        <f>'1. IZMJENE I DOP.PLANA A. 2019.'!H172</f>
        <v>40000</v>
      </c>
      <c r="I236" s="112">
        <f>J236-H236</f>
        <v>0</v>
      </c>
      <c r="J236" s="112">
        <f>'1. IZMJENE I DOP.PLANA A. 2019.'!J172</f>
        <v>40000</v>
      </c>
    </row>
    <row r="237" spans="1:233" x14ac:dyDescent="0.2">
      <c r="A237" s="107"/>
      <c r="B237" s="107"/>
      <c r="C237" s="107"/>
      <c r="D237" s="107">
        <v>3234</v>
      </c>
      <c r="E237" s="107"/>
      <c r="F237" s="108"/>
      <c r="G237" s="108" t="s">
        <v>176</v>
      </c>
      <c r="H237" s="109">
        <f>H238+H239+H240</f>
        <v>44000</v>
      </c>
      <c r="I237" s="109">
        <f>I238+I239+I240</f>
        <v>89500</v>
      </c>
      <c r="J237" s="109">
        <f>J238+J239+J240</f>
        <v>133500</v>
      </c>
    </row>
    <row r="238" spans="1:233" x14ac:dyDescent="0.2">
      <c r="A238" s="110"/>
      <c r="B238" s="110"/>
      <c r="C238" s="110"/>
      <c r="D238" s="110"/>
      <c r="E238" s="110"/>
      <c r="F238" s="111">
        <v>323420</v>
      </c>
      <c r="G238" s="111" t="s">
        <v>178</v>
      </c>
      <c r="H238" s="112">
        <f>'1. IZMJENE I DOP.PLANA A. 2019.'!H187</f>
        <v>32000</v>
      </c>
      <c r="I238" s="112">
        <f>J238-H238</f>
        <v>-30500</v>
      </c>
      <c r="J238" s="112">
        <f>'1. IZMJENE I DOP.PLANA A. 2019.'!J187</f>
        <v>1500</v>
      </c>
    </row>
    <row r="239" spans="1:233" x14ac:dyDescent="0.2">
      <c r="A239" s="110"/>
      <c r="B239" s="110"/>
      <c r="C239" s="110"/>
      <c r="D239" s="110"/>
      <c r="E239" s="110"/>
      <c r="F239" s="111">
        <v>323421</v>
      </c>
      <c r="G239" s="111" t="s">
        <v>527</v>
      </c>
      <c r="H239" s="112">
        <v>0</v>
      </c>
      <c r="I239" s="112">
        <f>J239-H239</f>
        <v>120000</v>
      </c>
      <c r="J239" s="112">
        <v>120000</v>
      </c>
      <c r="Q239" s="214"/>
    </row>
    <row r="240" spans="1:233" x14ac:dyDescent="0.2">
      <c r="A240" s="110"/>
      <c r="B240" s="110"/>
      <c r="C240" s="110"/>
      <c r="D240" s="110"/>
      <c r="E240" s="119"/>
      <c r="F240" s="111">
        <v>323470</v>
      </c>
      <c r="G240" s="111" t="s">
        <v>179</v>
      </c>
      <c r="H240" s="112">
        <v>12000</v>
      </c>
      <c r="I240" s="112">
        <f>J240-H240</f>
        <v>0</v>
      </c>
      <c r="J240" s="112">
        <v>12000</v>
      </c>
      <c r="Q240" s="217"/>
    </row>
    <row r="241" spans="1:233" ht="22.5" x14ac:dyDescent="0.2">
      <c r="A241" s="107">
        <v>4</v>
      </c>
      <c r="B241" s="107"/>
      <c r="C241" s="107"/>
      <c r="D241" s="107"/>
      <c r="E241" s="107"/>
      <c r="F241" s="108"/>
      <c r="G241" s="113" t="s">
        <v>347</v>
      </c>
      <c r="H241" s="109">
        <f t="shared" ref="H241:J243" si="24">H242</f>
        <v>280000</v>
      </c>
      <c r="I241" s="109">
        <f t="shared" si="24"/>
        <v>-273000</v>
      </c>
      <c r="J241" s="109">
        <f t="shared" si="24"/>
        <v>7000</v>
      </c>
    </row>
    <row r="242" spans="1:233" ht="22.5" x14ac:dyDescent="0.2">
      <c r="A242" s="107"/>
      <c r="B242" s="107">
        <v>42</v>
      </c>
      <c r="C242" s="107"/>
      <c r="D242" s="107"/>
      <c r="E242" s="107"/>
      <c r="F242" s="108"/>
      <c r="G242" s="113" t="s">
        <v>382</v>
      </c>
      <c r="H242" s="109">
        <f t="shared" si="24"/>
        <v>280000</v>
      </c>
      <c r="I242" s="109">
        <f t="shared" si="24"/>
        <v>-273000</v>
      </c>
      <c r="J242" s="109">
        <f t="shared" si="24"/>
        <v>7000</v>
      </c>
    </row>
    <row r="243" spans="1:233" x14ac:dyDescent="0.2">
      <c r="A243" s="107"/>
      <c r="B243" s="107"/>
      <c r="C243" s="107">
        <v>421</v>
      </c>
      <c r="D243" s="107"/>
      <c r="E243" s="110">
        <v>11</v>
      </c>
      <c r="F243" s="108"/>
      <c r="G243" s="108" t="s">
        <v>289</v>
      </c>
      <c r="H243" s="109">
        <f t="shared" si="24"/>
        <v>280000</v>
      </c>
      <c r="I243" s="109">
        <f t="shared" si="24"/>
        <v>-273000</v>
      </c>
      <c r="J243" s="109">
        <f t="shared" si="24"/>
        <v>7000</v>
      </c>
    </row>
    <row r="244" spans="1:233" x14ac:dyDescent="0.2">
      <c r="A244" s="107"/>
      <c r="B244" s="107"/>
      <c r="C244" s="107"/>
      <c r="D244" s="107">
        <v>4214</v>
      </c>
      <c r="E244" s="107"/>
      <c r="F244" s="108"/>
      <c r="G244" s="108" t="s">
        <v>294</v>
      </c>
      <c r="H244" s="109">
        <f>H245+H246</f>
        <v>280000</v>
      </c>
      <c r="I244" s="109">
        <f>I245+I246</f>
        <v>-273000</v>
      </c>
      <c r="J244" s="109">
        <f>J245+J246</f>
        <v>7000</v>
      </c>
    </row>
    <row r="245" spans="1:233" x14ac:dyDescent="0.2">
      <c r="A245" s="107"/>
      <c r="B245" s="107"/>
      <c r="C245" s="107"/>
      <c r="D245" s="107"/>
      <c r="E245" s="107"/>
      <c r="F245" s="111">
        <v>421413</v>
      </c>
      <c r="G245" s="111" t="s">
        <v>511</v>
      </c>
      <c r="H245" s="112">
        <v>80000</v>
      </c>
      <c r="I245" s="112">
        <f>J245-H245</f>
        <v>-80000</v>
      </c>
      <c r="J245" s="112">
        <v>0</v>
      </c>
      <c r="Q245" s="216"/>
    </row>
    <row r="246" spans="1:233" x14ac:dyDescent="0.2">
      <c r="A246" s="110"/>
      <c r="B246" s="110"/>
      <c r="C246" s="110"/>
      <c r="D246" s="110"/>
      <c r="E246" s="110"/>
      <c r="F246" s="111">
        <v>421490</v>
      </c>
      <c r="G246" s="118" t="s">
        <v>298</v>
      </c>
      <c r="H246" s="112">
        <f>'1. IZMJENE I DOP.PLANA A. 2019.'!H329</f>
        <v>200000</v>
      </c>
      <c r="I246" s="112">
        <f>J246-H246</f>
        <v>-193000</v>
      </c>
      <c r="J246" s="112">
        <f>'1. IZMJENE I DOP.PLANA A. 2019.'!J329</f>
        <v>7000</v>
      </c>
    </row>
    <row r="247" spans="1:233" x14ac:dyDescent="0.2">
      <c r="A247" s="104" t="s">
        <v>385</v>
      </c>
      <c r="B247" s="104"/>
      <c r="C247" s="104"/>
      <c r="D247" s="104"/>
      <c r="E247" s="104"/>
      <c r="F247" s="104"/>
      <c r="G247" s="104"/>
      <c r="H247" s="105">
        <f>H248+H253</f>
        <v>260000</v>
      </c>
      <c r="I247" s="105">
        <f>I248+I253</f>
        <v>-119000</v>
      </c>
      <c r="J247" s="105">
        <f>J248+J253</f>
        <v>141000</v>
      </c>
      <c r="HE247" s="117"/>
      <c r="HF247" s="117"/>
      <c r="HG247" s="117"/>
      <c r="HH247" s="117"/>
      <c r="HI247" s="117"/>
      <c r="HJ247" s="117"/>
      <c r="HK247" s="117"/>
      <c r="HL247" s="117"/>
      <c r="HM247" s="117"/>
      <c r="HN247" s="117"/>
      <c r="HO247" s="117"/>
      <c r="HP247" s="117"/>
      <c r="HQ247" s="117"/>
      <c r="HR247" s="117"/>
      <c r="HS247" s="117"/>
      <c r="HT247" s="117"/>
      <c r="HU247" s="117"/>
      <c r="HV247" s="117"/>
      <c r="HW247" s="117"/>
      <c r="HX247" s="117"/>
      <c r="HY247" s="117"/>
    </row>
    <row r="248" spans="1:233" x14ac:dyDescent="0.2">
      <c r="A248" s="107">
        <v>3</v>
      </c>
      <c r="B248" s="107"/>
      <c r="C248" s="107"/>
      <c r="D248" s="107"/>
      <c r="E248" s="107"/>
      <c r="F248" s="108"/>
      <c r="G248" s="108" t="s">
        <v>121</v>
      </c>
      <c r="H248" s="109">
        <f t="shared" ref="H248:J250" si="25">H249</f>
        <v>10000</v>
      </c>
      <c r="I248" s="109">
        <f t="shared" si="25"/>
        <v>8000</v>
      </c>
      <c r="J248" s="109">
        <f t="shared" si="25"/>
        <v>18000</v>
      </c>
    </row>
    <row r="249" spans="1:233" x14ac:dyDescent="0.2">
      <c r="A249" s="107"/>
      <c r="B249" s="107">
        <v>32</v>
      </c>
      <c r="C249" s="107"/>
      <c r="D249" s="107"/>
      <c r="E249" s="107"/>
      <c r="F249" s="108"/>
      <c r="G249" s="108" t="s">
        <v>135</v>
      </c>
      <c r="H249" s="109">
        <f t="shared" si="25"/>
        <v>10000</v>
      </c>
      <c r="I249" s="109">
        <f t="shared" si="25"/>
        <v>8000</v>
      </c>
      <c r="J249" s="109">
        <f t="shared" si="25"/>
        <v>18000</v>
      </c>
    </row>
    <row r="250" spans="1:233" x14ac:dyDescent="0.2">
      <c r="A250" s="107"/>
      <c r="B250" s="107"/>
      <c r="C250" s="107">
        <v>323</v>
      </c>
      <c r="D250" s="107"/>
      <c r="E250" s="110">
        <v>11</v>
      </c>
      <c r="F250" s="108"/>
      <c r="G250" s="108" t="s">
        <v>159</v>
      </c>
      <c r="H250" s="109">
        <f t="shared" si="25"/>
        <v>10000</v>
      </c>
      <c r="I250" s="109">
        <f t="shared" si="25"/>
        <v>8000</v>
      </c>
      <c r="J250" s="109">
        <f t="shared" si="25"/>
        <v>18000</v>
      </c>
    </row>
    <row r="251" spans="1:233" x14ac:dyDescent="0.2">
      <c r="A251" s="107"/>
      <c r="B251" s="107"/>
      <c r="C251" s="107"/>
      <c r="D251" s="107">
        <v>3234</v>
      </c>
      <c r="E251" s="107"/>
      <c r="F251" s="108"/>
      <c r="G251" s="108" t="s">
        <v>176</v>
      </c>
      <c r="H251" s="109">
        <f>SUM(H252:H252)</f>
        <v>10000</v>
      </c>
      <c r="I251" s="109">
        <f>SUM(I252:I252)</f>
        <v>8000</v>
      </c>
      <c r="J251" s="109">
        <f>SUM(J252:J252)</f>
        <v>18000</v>
      </c>
    </row>
    <row r="252" spans="1:233" x14ac:dyDescent="0.2">
      <c r="A252" s="107"/>
      <c r="B252" s="107"/>
      <c r="C252" s="107"/>
      <c r="D252" s="107"/>
      <c r="E252" s="107"/>
      <c r="F252" s="111">
        <v>323410</v>
      </c>
      <c r="G252" s="111" t="s">
        <v>177</v>
      </c>
      <c r="H252" s="112">
        <f>'1. IZMJENE I DOP.PLANA A. 2019.'!H186</f>
        <v>10000</v>
      </c>
      <c r="I252" s="112">
        <f>J252-H252</f>
        <v>8000</v>
      </c>
      <c r="J252" s="112">
        <f>'1. IZMJENE I DOP.PLANA A. 2019.'!J186</f>
        <v>18000</v>
      </c>
    </row>
    <row r="253" spans="1:233" ht="22.5" x14ac:dyDescent="0.2">
      <c r="A253" s="107">
        <v>4</v>
      </c>
      <c r="B253" s="107"/>
      <c r="C253" s="107"/>
      <c r="D253" s="107"/>
      <c r="E253" s="107"/>
      <c r="F253" s="108"/>
      <c r="G253" s="113" t="s">
        <v>347</v>
      </c>
      <c r="H253" s="109">
        <f t="shared" ref="H253:J255" si="26">H254</f>
        <v>250000</v>
      </c>
      <c r="I253" s="109">
        <f t="shared" si="26"/>
        <v>-127000</v>
      </c>
      <c r="J253" s="109">
        <f t="shared" si="26"/>
        <v>123000</v>
      </c>
    </row>
    <row r="254" spans="1:233" ht="22.5" x14ac:dyDescent="0.2">
      <c r="A254" s="107"/>
      <c r="B254" s="107">
        <v>42</v>
      </c>
      <c r="C254" s="107"/>
      <c r="D254" s="107"/>
      <c r="E254" s="107"/>
      <c r="F254" s="108"/>
      <c r="G254" s="113" t="s">
        <v>288</v>
      </c>
      <c r="H254" s="109">
        <f t="shared" si="26"/>
        <v>250000</v>
      </c>
      <c r="I254" s="109">
        <f t="shared" si="26"/>
        <v>-127000</v>
      </c>
      <c r="J254" s="109">
        <f t="shared" si="26"/>
        <v>123000</v>
      </c>
    </row>
    <row r="255" spans="1:233" x14ac:dyDescent="0.2">
      <c r="A255" s="107"/>
      <c r="B255" s="107"/>
      <c r="C255" s="107">
        <v>421</v>
      </c>
      <c r="D255" s="107"/>
      <c r="E255" s="110">
        <v>11</v>
      </c>
      <c r="F255" s="108"/>
      <c r="G255" s="108" t="s">
        <v>289</v>
      </c>
      <c r="H255" s="109">
        <f t="shared" si="26"/>
        <v>250000</v>
      </c>
      <c r="I255" s="109">
        <f t="shared" si="26"/>
        <v>-127000</v>
      </c>
      <c r="J255" s="109">
        <f t="shared" si="26"/>
        <v>123000</v>
      </c>
    </row>
    <row r="256" spans="1:233" x14ac:dyDescent="0.2">
      <c r="A256" s="107"/>
      <c r="B256" s="107"/>
      <c r="C256" s="107"/>
      <c r="D256" s="107">
        <v>4214</v>
      </c>
      <c r="E256" s="107"/>
      <c r="F256" s="108"/>
      <c r="G256" s="108" t="s">
        <v>294</v>
      </c>
      <c r="H256" s="109">
        <f>SUM(H257:H257)</f>
        <v>250000</v>
      </c>
      <c r="I256" s="109">
        <f>SUM(I257:I257)</f>
        <v>-127000</v>
      </c>
      <c r="J256" s="109">
        <f>SUM(J257:J257)</f>
        <v>123000</v>
      </c>
    </row>
    <row r="257" spans="1:233" x14ac:dyDescent="0.2">
      <c r="A257" s="110"/>
      <c r="B257" s="110"/>
      <c r="C257" s="110"/>
      <c r="D257" s="110"/>
      <c r="E257" s="110"/>
      <c r="F257" s="111">
        <v>42141</v>
      </c>
      <c r="G257" s="111" t="s">
        <v>295</v>
      </c>
      <c r="H257" s="112">
        <f>'1. IZMJENE I DOP.PLANA A. 2019.'!H325</f>
        <v>250000</v>
      </c>
      <c r="I257" s="112">
        <f>J257-H257</f>
        <v>-127000</v>
      </c>
      <c r="J257" s="112">
        <f>'1. IZMJENE I DOP.PLANA A. 2019.'!J325</f>
        <v>123000</v>
      </c>
    </row>
    <row r="258" spans="1:233" x14ac:dyDescent="0.2">
      <c r="A258" s="104" t="s">
        <v>386</v>
      </c>
      <c r="B258" s="104"/>
      <c r="C258" s="104"/>
      <c r="D258" s="104"/>
      <c r="E258" s="104"/>
      <c r="F258" s="104"/>
      <c r="G258" s="104"/>
      <c r="H258" s="105">
        <f t="shared" ref="H258:J260" si="27">H259</f>
        <v>405000</v>
      </c>
      <c r="I258" s="105">
        <f t="shared" si="27"/>
        <v>60800</v>
      </c>
      <c r="J258" s="105">
        <f t="shared" si="27"/>
        <v>465800</v>
      </c>
      <c r="HE258" s="117"/>
      <c r="HF258" s="117"/>
      <c r="HG258" s="117"/>
      <c r="HH258" s="117"/>
      <c r="HI258" s="117"/>
      <c r="HJ258" s="117"/>
      <c r="HK258" s="117"/>
      <c r="HL258" s="117"/>
      <c r="HM258" s="117"/>
      <c r="HN258" s="117"/>
      <c r="HO258" s="117"/>
      <c r="HP258" s="117"/>
      <c r="HQ258" s="117"/>
      <c r="HR258" s="117"/>
      <c r="HS258" s="117"/>
      <c r="HT258" s="117"/>
      <c r="HU258" s="117"/>
      <c r="HV258" s="117"/>
      <c r="HW258" s="117"/>
      <c r="HX258" s="117"/>
      <c r="HY258" s="117"/>
    </row>
    <row r="259" spans="1:233" x14ac:dyDescent="0.2">
      <c r="A259" s="107">
        <v>3</v>
      </c>
      <c r="B259" s="107"/>
      <c r="C259" s="107"/>
      <c r="D259" s="107"/>
      <c r="E259" s="107"/>
      <c r="F259" s="108"/>
      <c r="G259" s="108" t="s">
        <v>121</v>
      </c>
      <c r="H259" s="109">
        <f t="shared" si="27"/>
        <v>405000</v>
      </c>
      <c r="I259" s="109">
        <f t="shared" si="27"/>
        <v>60800</v>
      </c>
      <c r="J259" s="109">
        <f t="shared" si="27"/>
        <v>465800</v>
      </c>
    </row>
    <row r="260" spans="1:233" x14ac:dyDescent="0.2">
      <c r="A260" s="107"/>
      <c r="B260" s="107">
        <v>32</v>
      </c>
      <c r="C260" s="107"/>
      <c r="D260" s="107"/>
      <c r="E260" s="107"/>
      <c r="F260" s="108"/>
      <c r="G260" s="108" t="s">
        <v>135</v>
      </c>
      <c r="H260" s="109">
        <f t="shared" si="27"/>
        <v>405000</v>
      </c>
      <c r="I260" s="109">
        <f t="shared" si="27"/>
        <v>60800</v>
      </c>
      <c r="J260" s="109">
        <f t="shared" si="27"/>
        <v>465800</v>
      </c>
    </row>
    <row r="261" spans="1:233" x14ac:dyDescent="0.2">
      <c r="A261" s="107"/>
      <c r="B261" s="107"/>
      <c r="C261" s="107">
        <v>323</v>
      </c>
      <c r="D261" s="107"/>
      <c r="E261" s="110">
        <v>11</v>
      </c>
      <c r="F261" s="108"/>
      <c r="G261" s="108" t="s">
        <v>159</v>
      </c>
      <c r="H261" s="109">
        <f>H262+H264</f>
        <v>405000</v>
      </c>
      <c r="I261" s="109">
        <f>I262+I264</f>
        <v>60800</v>
      </c>
      <c r="J261" s="109">
        <f>J262+J264</f>
        <v>465800</v>
      </c>
    </row>
    <row r="262" spans="1:233" x14ac:dyDescent="0.2">
      <c r="A262" s="107"/>
      <c r="B262" s="107"/>
      <c r="C262" s="107"/>
      <c r="D262" s="107">
        <v>3232</v>
      </c>
      <c r="E262" s="107"/>
      <c r="F262" s="108"/>
      <c r="G262" s="108" t="s">
        <v>384</v>
      </c>
      <c r="H262" s="109">
        <f>H263</f>
        <v>5000</v>
      </c>
      <c r="I262" s="109">
        <f>I263</f>
        <v>800</v>
      </c>
      <c r="J262" s="109">
        <f>J263</f>
        <v>5800</v>
      </c>
    </row>
    <row r="263" spans="1:233" ht="22.5" x14ac:dyDescent="0.2">
      <c r="A263" s="110"/>
      <c r="B263" s="110"/>
      <c r="C263" s="110"/>
      <c r="D263" s="110"/>
      <c r="E263" s="110"/>
      <c r="F263" s="111">
        <v>323213</v>
      </c>
      <c r="G263" s="118" t="s">
        <v>167</v>
      </c>
      <c r="H263" s="112">
        <f>'1. IZMJENE I DOP.PLANA A. 2019.'!H170</f>
        <v>5000</v>
      </c>
      <c r="I263" s="112">
        <f>J263-H263</f>
        <v>800</v>
      </c>
      <c r="J263" s="112">
        <f>'1. IZMJENE I DOP.PLANA A. 2019.'!J170</f>
        <v>5800</v>
      </c>
    </row>
    <row r="264" spans="1:233" x14ac:dyDescent="0.2">
      <c r="A264" s="107"/>
      <c r="B264" s="107"/>
      <c r="C264" s="107"/>
      <c r="D264" s="107">
        <v>3234</v>
      </c>
      <c r="E264" s="107"/>
      <c r="F264" s="108"/>
      <c r="G264" s="108" t="s">
        <v>176</v>
      </c>
      <c r="H264" s="109">
        <f>H265+H266</f>
        <v>400000</v>
      </c>
      <c r="I264" s="109">
        <f>J264-H264</f>
        <v>60000</v>
      </c>
      <c r="J264" s="109">
        <f>J265+J266</f>
        <v>460000</v>
      </c>
    </row>
    <row r="265" spans="1:233" x14ac:dyDescent="0.2">
      <c r="A265" s="107"/>
      <c r="B265" s="107"/>
      <c r="C265" s="107"/>
      <c r="D265" s="107"/>
      <c r="E265" s="123"/>
      <c r="F265" s="111">
        <v>323494</v>
      </c>
      <c r="G265" s="111" t="s">
        <v>387</v>
      </c>
      <c r="H265" s="112">
        <v>250000</v>
      </c>
      <c r="I265" s="112">
        <f>J265-H265</f>
        <v>-100000</v>
      </c>
      <c r="J265" s="112">
        <v>150000</v>
      </c>
      <c r="Q265" s="125"/>
    </row>
    <row r="266" spans="1:233" x14ac:dyDescent="0.2">
      <c r="A266" s="110"/>
      <c r="B266" s="110"/>
      <c r="C266" s="110"/>
      <c r="D266" s="110"/>
      <c r="E266" s="110"/>
      <c r="F266" s="111">
        <v>323490</v>
      </c>
      <c r="G266" s="111" t="s">
        <v>180</v>
      </c>
      <c r="H266" s="112">
        <f>'1. IZMJENE I DOP.PLANA A. 2019.'!H190</f>
        <v>150000</v>
      </c>
      <c r="I266" s="112">
        <f>J266-H266</f>
        <v>160000</v>
      </c>
      <c r="J266" s="112">
        <f>'1. IZMJENE I DOP.PLANA A. 2019.'!J190</f>
        <v>310000</v>
      </c>
    </row>
    <row r="267" spans="1:233" x14ac:dyDescent="0.2">
      <c r="A267" s="104" t="s">
        <v>388</v>
      </c>
      <c r="B267" s="104"/>
      <c r="C267" s="104"/>
      <c r="D267" s="104"/>
      <c r="E267" s="104"/>
      <c r="F267" s="104"/>
      <c r="G267" s="104"/>
      <c r="H267" s="105">
        <f t="shared" ref="H267:J270" si="28">H268</f>
        <v>0</v>
      </c>
      <c r="I267" s="105">
        <f t="shared" si="28"/>
        <v>12200</v>
      </c>
      <c r="J267" s="105">
        <f t="shared" si="28"/>
        <v>12200</v>
      </c>
      <c r="HE267" s="117"/>
      <c r="HF267" s="117"/>
      <c r="HG267" s="117"/>
      <c r="HH267" s="117"/>
      <c r="HI267" s="117"/>
      <c r="HJ267" s="117"/>
      <c r="HK267" s="117"/>
      <c r="HL267" s="117"/>
      <c r="HM267" s="117"/>
      <c r="HN267" s="117"/>
      <c r="HO267" s="117"/>
      <c r="HP267" s="117"/>
      <c r="HQ267" s="117"/>
      <c r="HR267" s="117"/>
      <c r="HS267" s="117"/>
      <c r="HT267" s="117"/>
      <c r="HU267" s="117"/>
      <c r="HV267" s="117"/>
      <c r="HW267" s="117"/>
      <c r="HX267" s="117"/>
      <c r="HY267" s="117"/>
    </row>
    <row r="268" spans="1:233" ht="22.5" x14ac:dyDescent="0.2">
      <c r="A268" s="107">
        <v>4</v>
      </c>
      <c r="B268" s="107"/>
      <c r="C268" s="107"/>
      <c r="D268" s="107"/>
      <c r="E268" s="107"/>
      <c r="F268" s="108"/>
      <c r="G268" s="113" t="s">
        <v>347</v>
      </c>
      <c r="H268" s="109">
        <f t="shared" si="28"/>
        <v>0</v>
      </c>
      <c r="I268" s="109">
        <f t="shared" si="28"/>
        <v>12200</v>
      </c>
      <c r="J268" s="109">
        <f t="shared" si="28"/>
        <v>12200</v>
      </c>
    </row>
    <row r="269" spans="1:233" ht="22.5" x14ac:dyDescent="0.2">
      <c r="A269" s="107"/>
      <c r="B269" s="107">
        <v>41</v>
      </c>
      <c r="C269" s="107"/>
      <c r="D269" s="107"/>
      <c r="E269" s="107"/>
      <c r="F269" s="108"/>
      <c r="G269" s="113" t="s">
        <v>389</v>
      </c>
      <c r="H269" s="109">
        <f t="shared" si="28"/>
        <v>0</v>
      </c>
      <c r="I269" s="109">
        <f t="shared" si="28"/>
        <v>12200</v>
      </c>
      <c r="J269" s="109">
        <f t="shared" si="28"/>
        <v>12200</v>
      </c>
    </row>
    <row r="270" spans="1:233" x14ac:dyDescent="0.2">
      <c r="A270" s="107"/>
      <c r="B270" s="107"/>
      <c r="C270" s="107">
        <v>412</v>
      </c>
      <c r="D270" s="107"/>
      <c r="E270" s="110">
        <v>11</v>
      </c>
      <c r="F270" s="108"/>
      <c r="G270" s="108" t="s">
        <v>282</v>
      </c>
      <c r="H270" s="109">
        <f t="shared" si="28"/>
        <v>0</v>
      </c>
      <c r="I270" s="109">
        <f t="shared" si="28"/>
        <v>12200</v>
      </c>
      <c r="J270" s="109">
        <f t="shared" si="28"/>
        <v>12200</v>
      </c>
    </row>
    <row r="271" spans="1:233" x14ac:dyDescent="0.2">
      <c r="A271" s="107"/>
      <c r="B271" s="107"/>
      <c r="C271" s="107"/>
      <c r="D271" s="107">
        <v>4126</v>
      </c>
      <c r="E271" s="107"/>
      <c r="F271" s="108"/>
      <c r="G271" s="108" t="s">
        <v>286</v>
      </c>
      <c r="H271" s="109">
        <v>0</v>
      </c>
      <c r="I271" s="109">
        <f>I272</f>
        <v>12200</v>
      </c>
      <c r="J271" s="109">
        <f>J272</f>
        <v>12200</v>
      </c>
    </row>
    <row r="272" spans="1:233" x14ac:dyDescent="0.2">
      <c r="A272" s="107"/>
      <c r="B272" s="107"/>
      <c r="C272" s="107"/>
      <c r="D272" s="107"/>
      <c r="E272" s="110">
        <v>41261</v>
      </c>
      <c r="F272" s="108"/>
      <c r="G272" s="111" t="s">
        <v>536</v>
      </c>
      <c r="H272" s="112">
        <v>0</v>
      </c>
      <c r="I272" s="112">
        <f>J272-H272</f>
        <v>12200</v>
      </c>
      <c r="J272" s="112">
        <v>12200</v>
      </c>
    </row>
    <row r="273" spans="1:233" x14ac:dyDescent="0.2">
      <c r="A273" s="101" t="s">
        <v>390</v>
      </c>
      <c r="B273" s="101"/>
      <c r="C273" s="101"/>
      <c r="D273" s="101"/>
      <c r="E273" s="101"/>
      <c r="F273" s="101"/>
      <c r="G273" s="101"/>
      <c r="H273" s="102">
        <f>H274+H280</f>
        <v>6400000</v>
      </c>
      <c r="I273" s="102">
        <f>I274+I280</f>
        <v>1006030</v>
      </c>
      <c r="J273" s="102">
        <f>J274+J280</f>
        <v>7406030</v>
      </c>
      <c r="HE273" s="122"/>
      <c r="HF273" s="122"/>
      <c r="HG273" s="122"/>
      <c r="HH273" s="122"/>
      <c r="HI273" s="122"/>
      <c r="HJ273" s="122"/>
      <c r="HK273" s="122"/>
      <c r="HL273" s="122"/>
      <c r="HM273" s="122"/>
      <c r="HN273" s="122"/>
      <c r="HO273" s="122"/>
      <c r="HP273" s="122"/>
      <c r="HQ273" s="122"/>
      <c r="HR273" s="122"/>
      <c r="HS273" s="122"/>
      <c r="HT273" s="122"/>
      <c r="HU273" s="122"/>
      <c r="HV273" s="122"/>
      <c r="HW273" s="122"/>
      <c r="HX273" s="122"/>
      <c r="HY273" s="122"/>
    </row>
    <row r="274" spans="1:233" x14ac:dyDescent="0.2">
      <c r="A274" s="104" t="s">
        <v>391</v>
      </c>
      <c r="B274" s="104"/>
      <c r="C274" s="104"/>
      <c r="D274" s="104"/>
      <c r="E274" s="104"/>
      <c r="F274" s="104"/>
      <c r="G274" s="104"/>
      <c r="H274" s="105">
        <f t="shared" ref="H274:J277" si="29">H275</f>
        <v>6000000</v>
      </c>
      <c r="I274" s="105">
        <f t="shared" si="29"/>
        <v>363030</v>
      </c>
      <c r="J274" s="105">
        <f t="shared" si="29"/>
        <v>6363030</v>
      </c>
      <c r="HE274" s="117"/>
      <c r="HF274" s="117"/>
      <c r="HG274" s="117"/>
      <c r="HH274" s="117"/>
      <c r="HI274" s="117"/>
      <c r="HJ274" s="117"/>
      <c r="HK274" s="117"/>
      <c r="HL274" s="117"/>
      <c r="HM274" s="117"/>
      <c r="HN274" s="117"/>
      <c r="HO274" s="117"/>
      <c r="HP274" s="117"/>
      <c r="HQ274" s="117"/>
      <c r="HR274" s="117"/>
      <c r="HS274" s="117"/>
      <c r="HT274" s="117"/>
      <c r="HU274" s="117"/>
      <c r="HV274" s="117"/>
      <c r="HW274" s="117"/>
      <c r="HX274" s="117"/>
      <c r="HY274" s="117"/>
    </row>
    <row r="275" spans="1:233" ht="22.5" x14ac:dyDescent="0.2">
      <c r="A275" s="107">
        <v>4</v>
      </c>
      <c r="B275" s="107"/>
      <c r="C275" s="107"/>
      <c r="D275" s="107"/>
      <c r="E275" s="107"/>
      <c r="F275" s="108"/>
      <c r="G275" s="113" t="s">
        <v>347</v>
      </c>
      <c r="H275" s="109">
        <f t="shared" si="29"/>
        <v>6000000</v>
      </c>
      <c r="I275" s="109">
        <f t="shared" si="29"/>
        <v>363030</v>
      </c>
      <c r="J275" s="109">
        <f t="shared" si="29"/>
        <v>6363030</v>
      </c>
    </row>
    <row r="276" spans="1:233" ht="22.5" x14ac:dyDescent="0.2">
      <c r="A276" s="107"/>
      <c r="B276" s="107">
        <v>42</v>
      </c>
      <c r="C276" s="107"/>
      <c r="D276" s="107"/>
      <c r="E276" s="107"/>
      <c r="F276" s="108"/>
      <c r="G276" s="113" t="s">
        <v>288</v>
      </c>
      <c r="H276" s="109">
        <f t="shared" si="29"/>
        <v>6000000</v>
      </c>
      <c r="I276" s="109">
        <f t="shared" si="29"/>
        <v>363030</v>
      </c>
      <c r="J276" s="109">
        <f t="shared" si="29"/>
        <v>6363030</v>
      </c>
    </row>
    <row r="277" spans="1:233" x14ac:dyDescent="0.2">
      <c r="A277" s="107"/>
      <c r="B277" s="107"/>
      <c r="C277" s="107">
        <v>421</v>
      </c>
      <c r="D277" s="107"/>
      <c r="E277" s="110">
        <v>11</v>
      </c>
      <c r="F277" s="108"/>
      <c r="G277" s="108" t="s">
        <v>289</v>
      </c>
      <c r="H277" s="109">
        <f t="shared" si="29"/>
        <v>6000000</v>
      </c>
      <c r="I277" s="109">
        <f t="shared" si="29"/>
        <v>363030</v>
      </c>
      <c r="J277" s="109">
        <f t="shared" si="29"/>
        <v>6363030</v>
      </c>
    </row>
    <row r="278" spans="1:233" x14ac:dyDescent="0.2">
      <c r="A278" s="107"/>
      <c r="B278" s="107"/>
      <c r="C278" s="107"/>
      <c r="D278" s="107">
        <v>4213</v>
      </c>
      <c r="E278" s="107"/>
      <c r="F278" s="108"/>
      <c r="G278" s="108" t="s">
        <v>392</v>
      </c>
      <c r="H278" s="109">
        <f>SUM(H279:H279)</f>
        <v>6000000</v>
      </c>
      <c r="I278" s="109">
        <f>SUM(I279:I279)</f>
        <v>363030</v>
      </c>
      <c r="J278" s="109">
        <f>SUM(J279:J279)</f>
        <v>6363030</v>
      </c>
    </row>
    <row r="279" spans="1:233" x14ac:dyDescent="0.2">
      <c r="A279" s="110"/>
      <c r="B279" s="110"/>
      <c r="C279" s="110"/>
      <c r="D279" s="110"/>
      <c r="E279" s="119"/>
      <c r="F279" s="111">
        <v>421310</v>
      </c>
      <c r="G279" s="111" t="s">
        <v>292</v>
      </c>
      <c r="H279" s="112">
        <v>6000000</v>
      </c>
      <c r="I279" s="112">
        <f>J279-H279</f>
        <v>363030</v>
      </c>
      <c r="J279" s="112">
        <v>6363030</v>
      </c>
      <c r="Q279" s="125"/>
    </row>
    <row r="280" spans="1:233" x14ac:dyDescent="0.2">
      <c r="A280" s="104" t="s">
        <v>393</v>
      </c>
      <c r="B280" s="104"/>
      <c r="C280" s="104"/>
      <c r="D280" s="104"/>
      <c r="E280" s="104"/>
      <c r="F280" s="104"/>
      <c r="G280" s="104"/>
      <c r="H280" s="105">
        <f t="shared" ref="H280:J283" si="30">H281</f>
        <v>400000</v>
      </c>
      <c r="I280" s="105">
        <f t="shared" si="30"/>
        <v>643000</v>
      </c>
      <c r="J280" s="105">
        <f t="shared" si="30"/>
        <v>1043000</v>
      </c>
      <c r="HE280" s="117"/>
      <c r="HF280" s="117"/>
      <c r="HG280" s="117"/>
      <c r="HH280" s="117"/>
      <c r="HI280" s="117"/>
      <c r="HJ280" s="117"/>
      <c r="HK280" s="117"/>
      <c r="HL280" s="117"/>
      <c r="HM280" s="117"/>
      <c r="HN280" s="117"/>
      <c r="HO280" s="117"/>
      <c r="HP280" s="117"/>
      <c r="HQ280" s="117"/>
      <c r="HR280" s="117"/>
      <c r="HS280" s="117"/>
      <c r="HT280" s="117"/>
      <c r="HU280" s="117"/>
      <c r="HV280" s="117"/>
      <c r="HW280" s="117"/>
      <c r="HX280" s="117"/>
      <c r="HY280" s="117"/>
    </row>
    <row r="281" spans="1:233" ht="22.5" x14ac:dyDescent="0.2">
      <c r="A281" s="107">
        <v>4</v>
      </c>
      <c r="B281" s="107"/>
      <c r="C281" s="107"/>
      <c r="D281" s="107"/>
      <c r="E281" s="107"/>
      <c r="F281" s="108"/>
      <c r="G281" s="113" t="s">
        <v>347</v>
      </c>
      <c r="H281" s="109">
        <f t="shared" si="30"/>
        <v>400000</v>
      </c>
      <c r="I281" s="109">
        <f t="shared" si="30"/>
        <v>643000</v>
      </c>
      <c r="J281" s="109">
        <f t="shared" si="30"/>
        <v>1043000</v>
      </c>
    </row>
    <row r="282" spans="1:233" ht="22.5" x14ac:dyDescent="0.2">
      <c r="A282" s="107"/>
      <c r="B282" s="107">
        <v>42</v>
      </c>
      <c r="C282" s="107"/>
      <c r="D282" s="107"/>
      <c r="E282" s="107"/>
      <c r="F282" s="108"/>
      <c r="G282" s="113" t="s">
        <v>382</v>
      </c>
      <c r="H282" s="109">
        <f t="shared" si="30"/>
        <v>400000</v>
      </c>
      <c r="I282" s="109">
        <f t="shared" si="30"/>
        <v>643000</v>
      </c>
      <c r="J282" s="109">
        <f t="shared" si="30"/>
        <v>1043000</v>
      </c>
    </row>
    <row r="283" spans="1:233" x14ac:dyDescent="0.2">
      <c r="A283" s="107"/>
      <c r="B283" s="107"/>
      <c r="C283" s="107">
        <v>421</v>
      </c>
      <c r="D283" s="107"/>
      <c r="E283" s="110">
        <v>11</v>
      </c>
      <c r="F283" s="108"/>
      <c r="G283" s="108" t="s">
        <v>289</v>
      </c>
      <c r="H283" s="109">
        <f t="shared" si="30"/>
        <v>400000</v>
      </c>
      <c r="I283" s="109">
        <f t="shared" si="30"/>
        <v>643000</v>
      </c>
      <c r="J283" s="109">
        <f t="shared" si="30"/>
        <v>1043000</v>
      </c>
    </row>
    <row r="284" spans="1:233" x14ac:dyDescent="0.2">
      <c r="A284" s="107"/>
      <c r="B284" s="107"/>
      <c r="C284" s="107"/>
      <c r="D284" s="107">
        <v>4213</v>
      </c>
      <c r="E284" s="107"/>
      <c r="F284" s="108"/>
      <c r="G284" s="108" t="s">
        <v>392</v>
      </c>
      <c r="H284" s="109">
        <f>SUM(H285)</f>
        <v>400000</v>
      </c>
      <c r="I284" s="109">
        <f>SUM(I285)</f>
        <v>643000</v>
      </c>
      <c r="J284" s="109">
        <f>SUM(J285)</f>
        <v>1043000</v>
      </c>
    </row>
    <row r="285" spans="1:233" x14ac:dyDescent="0.2">
      <c r="A285" s="110"/>
      <c r="B285" s="110"/>
      <c r="C285" s="110"/>
      <c r="D285" s="110"/>
      <c r="E285" s="119"/>
      <c r="F285" s="111">
        <v>421312</v>
      </c>
      <c r="G285" s="111" t="s">
        <v>293</v>
      </c>
      <c r="H285" s="112">
        <v>400000</v>
      </c>
      <c r="I285" s="112">
        <f>J285-H285</f>
        <v>643000</v>
      </c>
      <c r="J285" s="112">
        <v>1043000</v>
      </c>
      <c r="Q285" s="120"/>
    </row>
    <row r="286" spans="1:233" x14ac:dyDescent="0.2">
      <c r="A286" s="101" t="s">
        <v>394</v>
      </c>
      <c r="B286" s="101"/>
      <c r="C286" s="101"/>
      <c r="D286" s="101"/>
      <c r="E286" s="101"/>
      <c r="F286" s="101"/>
      <c r="G286" s="101"/>
      <c r="H286" s="102">
        <f>H287+H308+H317</f>
        <v>845000</v>
      </c>
      <c r="I286" s="102">
        <f>I287+I308+I317</f>
        <v>-728000</v>
      </c>
      <c r="J286" s="102">
        <f>J287+J308+J317</f>
        <v>117000</v>
      </c>
      <c r="HE286" s="122"/>
      <c r="HF286" s="122"/>
      <c r="HG286" s="122"/>
      <c r="HH286" s="122"/>
      <c r="HI286" s="122"/>
      <c r="HJ286" s="122"/>
      <c r="HK286" s="122"/>
      <c r="HL286" s="122"/>
      <c r="HM286" s="122"/>
      <c r="HN286" s="122"/>
      <c r="HO286" s="122"/>
      <c r="HP286" s="122"/>
      <c r="HQ286" s="122"/>
      <c r="HR286" s="122"/>
      <c r="HS286" s="122"/>
      <c r="HT286" s="122"/>
      <c r="HU286" s="122"/>
      <c r="HV286" s="122"/>
      <c r="HW286" s="122"/>
      <c r="HX286" s="122"/>
      <c r="HY286" s="122"/>
    </row>
    <row r="287" spans="1:233" x14ac:dyDescent="0.2">
      <c r="A287" s="104" t="s">
        <v>395</v>
      </c>
      <c r="B287" s="104"/>
      <c r="C287" s="104"/>
      <c r="D287" s="104"/>
      <c r="E287" s="104"/>
      <c r="F287" s="104"/>
      <c r="G287" s="104"/>
      <c r="H287" s="105">
        <f>H288+H301</f>
        <v>775000</v>
      </c>
      <c r="I287" s="105">
        <f>I288+I301</f>
        <v>-716000</v>
      </c>
      <c r="J287" s="105">
        <f>J288+J301</f>
        <v>59000</v>
      </c>
      <c r="HE287" s="117"/>
      <c r="HF287" s="117"/>
      <c r="HG287" s="117"/>
      <c r="HH287" s="117"/>
      <c r="HI287" s="117"/>
      <c r="HJ287" s="117"/>
      <c r="HK287" s="117"/>
      <c r="HL287" s="117"/>
      <c r="HM287" s="117"/>
      <c r="HN287" s="117"/>
      <c r="HO287" s="117"/>
      <c r="HP287" s="117"/>
      <c r="HQ287" s="117"/>
      <c r="HR287" s="117"/>
      <c r="HS287" s="117"/>
      <c r="HT287" s="117"/>
      <c r="HU287" s="117"/>
      <c r="HV287" s="117"/>
      <c r="HW287" s="117"/>
      <c r="HX287" s="117"/>
      <c r="HY287" s="117"/>
    </row>
    <row r="288" spans="1:233" x14ac:dyDescent="0.2">
      <c r="A288" s="107">
        <v>3</v>
      </c>
      <c r="B288" s="107"/>
      <c r="C288" s="107"/>
      <c r="D288" s="107"/>
      <c r="E288" s="107"/>
      <c r="F288" s="108"/>
      <c r="G288" s="108" t="s">
        <v>121</v>
      </c>
      <c r="H288" s="109">
        <f t="shared" ref="H288:J290" si="31">H289</f>
        <v>75000</v>
      </c>
      <c r="I288" s="109">
        <f t="shared" si="31"/>
        <v>-16000</v>
      </c>
      <c r="J288" s="109">
        <f t="shared" si="31"/>
        <v>59000</v>
      </c>
    </row>
    <row r="289" spans="1:10" x14ac:dyDescent="0.2">
      <c r="A289" s="107"/>
      <c r="B289" s="107">
        <v>38</v>
      </c>
      <c r="C289" s="107"/>
      <c r="D289" s="107"/>
      <c r="E289" s="107"/>
      <c r="F289" s="108"/>
      <c r="G289" s="108" t="s">
        <v>267</v>
      </c>
      <c r="H289" s="109">
        <f t="shared" si="31"/>
        <v>75000</v>
      </c>
      <c r="I289" s="109">
        <f t="shared" si="31"/>
        <v>-16000</v>
      </c>
      <c r="J289" s="109">
        <f t="shared" si="31"/>
        <v>59000</v>
      </c>
    </row>
    <row r="290" spans="1:10" x14ac:dyDescent="0.2">
      <c r="A290" s="107"/>
      <c r="B290" s="107"/>
      <c r="C290" s="107">
        <v>381</v>
      </c>
      <c r="D290" s="107"/>
      <c r="E290" s="110">
        <v>11</v>
      </c>
      <c r="F290" s="108"/>
      <c r="G290" s="108" t="s">
        <v>105</v>
      </c>
      <c r="H290" s="109">
        <f t="shared" si="31"/>
        <v>75000</v>
      </c>
      <c r="I290" s="109">
        <f t="shared" si="31"/>
        <v>-16000</v>
      </c>
      <c r="J290" s="109">
        <f>J291</f>
        <v>59000</v>
      </c>
    </row>
    <row r="291" spans="1:10" x14ac:dyDescent="0.2">
      <c r="A291" s="107"/>
      <c r="B291" s="107"/>
      <c r="C291" s="107"/>
      <c r="D291" s="107">
        <v>3811</v>
      </c>
      <c r="E291" s="107"/>
      <c r="F291" s="108"/>
      <c r="G291" s="108" t="s">
        <v>268</v>
      </c>
      <c r="H291" s="109">
        <v>75000</v>
      </c>
      <c r="I291" s="109">
        <f t="shared" ref="I291:I300" si="32">J291-H291</f>
        <v>-16000</v>
      </c>
      <c r="J291" s="109">
        <f>SUM(J292:J300)</f>
        <v>59000</v>
      </c>
    </row>
    <row r="292" spans="1:10" ht="22.5" x14ac:dyDescent="0.2">
      <c r="A292" s="110"/>
      <c r="B292" s="110"/>
      <c r="C292" s="110"/>
      <c r="D292" s="110"/>
      <c r="E292" s="110"/>
      <c r="F292" s="111">
        <v>381143</v>
      </c>
      <c r="G292" s="118" t="s">
        <v>396</v>
      </c>
      <c r="H292" s="112">
        <v>0</v>
      </c>
      <c r="I292" s="112">
        <f t="shared" si="32"/>
        <v>0</v>
      </c>
      <c r="J292" s="112">
        <v>0</v>
      </c>
    </row>
    <row r="293" spans="1:10" x14ac:dyDescent="0.2">
      <c r="A293" s="110"/>
      <c r="B293" s="110"/>
      <c r="C293" s="110"/>
      <c r="D293" s="110"/>
      <c r="E293" s="110"/>
      <c r="F293" s="111">
        <v>381144</v>
      </c>
      <c r="G293" s="111" t="s">
        <v>397</v>
      </c>
      <c r="H293" s="112">
        <v>0</v>
      </c>
      <c r="I293" s="112">
        <f t="shared" si="32"/>
        <v>0</v>
      </c>
      <c r="J293" s="112">
        <v>0</v>
      </c>
    </row>
    <row r="294" spans="1:10" x14ac:dyDescent="0.2">
      <c r="A294" s="110"/>
      <c r="B294" s="110"/>
      <c r="C294" s="110"/>
      <c r="D294" s="110"/>
      <c r="E294" s="110"/>
      <c r="F294" s="111">
        <v>381150</v>
      </c>
      <c r="G294" s="111" t="s">
        <v>398</v>
      </c>
      <c r="H294" s="112">
        <v>0</v>
      </c>
      <c r="I294" s="112">
        <f t="shared" si="32"/>
        <v>0</v>
      </c>
      <c r="J294" s="112">
        <v>0</v>
      </c>
    </row>
    <row r="295" spans="1:10" x14ac:dyDescent="0.2">
      <c r="A295" s="110"/>
      <c r="B295" s="110"/>
      <c r="C295" s="110"/>
      <c r="D295" s="110"/>
      <c r="E295" s="110"/>
      <c r="F295" s="111">
        <v>3811490</v>
      </c>
      <c r="G295" s="111" t="s">
        <v>399</v>
      </c>
      <c r="H295" s="112">
        <v>0</v>
      </c>
      <c r="I295" s="112">
        <f t="shared" si="32"/>
        <v>12000</v>
      </c>
      <c r="J295" s="112">
        <v>12000</v>
      </c>
    </row>
    <row r="296" spans="1:10" x14ac:dyDescent="0.2">
      <c r="A296" s="110"/>
      <c r="B296" s="110"/>
      <c r="C296" s="110"/>
      <c r="D296" s="110"/>
      <c r="E296" s="110"/>
      <c r="F296" s="111">
        <v>3811491</v>
      </c>
      <c r="G296" s="111" t="s">
        <v>400</v>
      </c>
      <c r="H296" s="112">
        <v>0</v>
      </c>
      <c r="I296" s="112">
        <f t="shared" si="32"/>
        <v>12000</v>
      </c>
      <c r="J296" s="112">
        <v>12000</v>
      </c>
    </row>
    <row r="297" spans="1:10" ht="22.5" x14ac:dyDescent="0.2">
      <c r="A297" s="110"/>
      <c r="B297" s="110"/>
      <c r="C297" s="110"/>
      <c r="D297" s="110"/>
      <c r="E297" s="110"/>
      <c r="F297" s="111">
        <v>3811493</v>
      </c>
      <c r="G297" s="118" t="s">
        <v>401</v>
      </c>
      <c r="H297" s="112">
        <v>0</v>
      </c>
      <c r="I297" s="112">
        <f t="shared" si="32"/>
        <v>20000</v>
      </c>
      <c r="J297" s="112">
        <v>20000</v>
      </c>
    </row>
    <row r="298" spans="1:10" x14ac:dyDescent="0.2">
      <c r="A298" s="110"/>
      <c r="B298" s="110"/>
      <c r="C298" s="110"/>
      <c r="D298" s="110"/>
      <c r="E298" s="110"/>
      <c r="F298" s="111">
        <v>3811494</v>
      </c>
      <c r="G298" s="111" t="s">
        <v>402</v>
      </c>
      <c r="H298" s="112">
        <v>0</v>
      </c>
      <c r="I298" s="112">
        <f t="shared" si="32"/>
        <v>0</v>
      </c>
      <c r="J298" s="112">
        <v>0</v>
      </c>
    </row>
    <row r="299" spans="1:10" x14ac:dyDescent="0.2">
      <c r="A299" s="110"/>
      <c r="B299" s="110"/>
      <c r="C299" s="110"/>
      <c r="D299" s="110"/>
      <c r="E299" s="110"/>
      <c r="F299" s="111">
        <v>3811495</v>
      </c>
      <c r="G299" s="111" t="s">
        <v>403</v>
      </c>
      <c r="H299" s="112">
        <v>0</v>
      </c>
      <c r="I299" s="112">
        <f t="shared" si="32"/>
        <v>0</v>
      </c>
      <c r="J299" s="112">
        <v>0</v>
      </c>
    </row>
    <row r="300" spans="1:10" x14ac:dyDescent="0.2">
      <c r="A300" s="110"/>
      <c r="B300" s="110"/>
      <c r="C300" s="110"/>
      <c r="D300" s="110"/>
      <c r="E300" s="110"/>
      <c r="F300" s="111">
        <v>3811496</v>
      </c>
      <c r="G300" s="111" t="s">
        <v>404</v>
      </c>
      <c r="H300" s="112">
        <v>0</v>
      </c>
      <c r="I300" s="112">
        <f t="shared" si="32"/>
        <v>15000</v>
      </c>
      <c r="J300" s="112">
        <v>15000</v>
      </c>
    </row>
    <row r="301" spans="1:10" ht="22.5" x14ac:dyDescent="0.2">
      <c r="A301" s="107">
        <v>4</v>
      </c>
      <c r="B301" s="107"/>
      <c r="C301" s="107"/>
      <c r="D301" s="107"/>
      <c r="E301" s="107"/>
      <c r="F301" s="108"/>
      <c r="G301" s="113" t="s">
        <v>347</v>
      </c>
      <c r="H301" s="109">
        <f t="shared" ref="H301:J303" si="33">H302</f>
        <v>700000</v>
      </c>
      <c r="I301" s="109">
        <f t="shared" si="33"/>
        <v>-700000</v>
      </c>
      <c r="J301" s="109">
        <f t="shared" si="33"/>
        <v>0</v>
      </c>
    </row>
    <row r="302" spans="1:10" ht="22.5" x14ac:dyDescent="0.2">
      <c r="A302" s="107"/>
      <c r="B302" s="107">
        <v>41</v>
      </c>
      <c r="C302" s="107"/>
      <c r="D302" s="107"/>
      <c r="E302" s="107"/>
      <c r="F302" s="108"/>
      <c r="G302" s="113" t="s">
        <v>389</v>
      </c>
      <c r="H302" s="109">
        <f t="shared" si="33"/>
        <v>700000</v>
      </c>
      <c r="I302" s="109">
        <f t="shared" si="33"/>
        <v>-700000</v>
      </c>
      <c r="J302" s="109">
        <f t="shared" si="33"/>
        <v>0</v>
      </c>
    </row>
    <row r="303" spans="1:10" x14ac:dyDescent="0.2">
      <c r="A303" s="107"/>
      <c r="B303" s="107"/>
      <c r="C303" s="107">
        <v>412</v>
      </c>
      <c r="D303" s="107"/>
      <c r="E303" s="110">
        <v>11</v>
      </c>
      <c r="F303" s="108"/>
      <c r="G303" s="108" t="s">
        <v>282</v>
      </c>
      <c r="H303" s="109">
        <f t="shared" si="33"/>
        <v>700000</v>
      </c>
      <c r="I303" s="109">
        <f t="shared" si="33"/>
        <v>-700000</v>
      </c>
      <c r="J303" s="109">
        <f t="shared" si="33"/>
        <v>0</v>
      </c>
    </row>
    <row r="304" spans="1:10" x14ac:dyDescent="0.2">
      <c r="A304" s="107"/>
      <c r="B304" s="107"/>
      <c r="C304" s="107"/>
      <c r="D304" s="107">
        <v>4124</v>
      </c>
      <c r="E304" s="107"/>
      <c r="F304" s="108"/>
      <c r="G304" s="108" t="s">
        <v>405</v>
      </c>
      <c r="H304" s="109">
        <f>SUM(H305:H307)</f>
        <v>700000</v>
      </c>
      <c r="I304" s="109">
        <f>SUM(I305:I307)</f>
        <v>-700000</v>
      </c>
      <c r="J304" s="109">
        <f>SUM(J305:J307)</f>
        <v>0</v>
      </c>
    </row>
    <row r="305" spans="1:233" x14ac:dyDescent="0.2">
      <c r="A305" s="110"/>
      <c r="B305" s="110"/>
      <c r="C305" s="110"/>
      <c r="D305" s="110"/>
      <c r="E305" s="110"/>
      <c r="F305" s="111">
        <v>41241</v>
      </c>
      <c r="G305" s="111" t="s">
        <v>284</v>
      </c>
      <c r="H305" s="112">
        <f>'1. IZMJENE I DOP.PLANA A. 2019.'!H311</f>
        <v>450000</v>
      </c>
      <c r="I305" s="112">
        <f>J305-H305</f>
        <v>-450000</v>
      </c>
      <c r="J305" s="112">
        <f>'1. IZMJENE I DOP.PLANA A. 2019.'!J311</f>
        <v>0</v>
      </c>
    </row>
    <row r="306" spans="1:233" x14ac:dyDescent="0.2">
      <c r="A306" s="110"/>
      <c r="B306" s="110"/>
      <c r="C306" s="110"/>
      <c r="D306" s="110"/>
      <c r="E306" s="110"/>
      <c r="F306" s="111">
        <v>412410</v>
      </c>
      <c r="G306" s="111" t="s">
        <v>285</v>
      </c>
      <c r="H306" s="112">
        <f>'1. IZMJENE I DOP.PLANA A. 2019.'!H312</f>
        <v>100000</v>
      </c>
      <c r="I306" s="112">
        <f>J306-H306</f>
        <v>-100000</v>
      </c>
      <c r="J306" s="112">
        <f>'1. IZMJENE I DOP.PLANA A. 2019.'!J312</f>
        <v>0</v>
      </c>
    </row>
    <row r="307" spans="1:233" x14ac:dyDescent="0.2">
      <c r="A307" s="110"/>
      <c r="B307" s="110"/>
      <c r="C307" s="110"/>
      <c r="D307" s="110"/>
      <c r="E307" s="119"/>
      <c r="F307" s="111">
        <v>412411</v>
      </c>
      <c r="G307" s="111" t="s">
        <v>512</v>
      </c>
      <c r="H307" s="112">
        <v>150000</v>
      </c>
      <c r="I307" s="112">
        <f>J307-H307</f>
        <v>-150000</v>
      </c>
      <c r="J307" s="112">
        <v>0</v>
      </c>
      <c r="Q307" s="126"/>
    </row>
    <row r="308" spans="1:233" x14ac:dyDescent="0.2">
      <c r="A308" s="104" t="s">
        <v>406</v>
      </c>
      <c r="B308" s="104"/>
      <c r="C308" s="104"/>
      <c r="D308" s="104"/>
      <c r="E308" s="104"/>
      <c r="F308" s="104"/>
      <c r="G308" s="104"/>
      <c r="H308" s="105">
        <f t="shared" ref="H308:J311" si="34">H309</f>
        <v>70000</v>
      </c>
      <c r="I308" s="105">
        <f t="shared" si="34"/>
        <v>-18000</v>
      </c>
      <c r="J308" s="105">
        <f t="shared" si="34"/>
        <v>52000</v>
      </c>
      <c r="HE308" s="117"/>
      <c r="HF308" s="117"/>
      <c r="HG308" s="117"/>
      <c r="HH308" s="117"/>
      <c r="HI308" s="117"/>
      <c r="HJ308" s="117"/>
      <c r="HK308" s="117"/>
      <c r="HL308" s="117"/>
      <c r="HM308" s="117"/>
      <c r="HN308" s="117"/>
      <c r="HO308" s="117"/>
      <c r="HP308" s="117"/>
      <c r="HQ308" s="117"/>
      <c r="HR308" s="117"/>
      <c r="HS308" s="117"/>
      <c r="HT308" s="117"/>
      <c r="HU308" s="117"/>
      <c r="HV308" s="117"/>
      <c r="HW308" s="117"/>
      <c r="HX308" s="117"/>
      <c r="HY308" s="117"/>
    </row>
    <row r="309" spans="1:233" x14ac:dyDescent="0.2">
      <c r="A309" s="107">
        <v>3</v>
      </c>
      <c r="B309" s="107"/>
      <c r="C309" s="107"/>
      <c r="D309" s="107"/>
      <c r="E309" s="107"/>
      <c r="F309" s="108"/>
      <c r="G309" s="108" t="s">
        <v>121</v>
      </c>
      <c r="H309" s="109">
        <f t="shared" si="34"/>
        <v>70000</v>
      </c>
      <c r="I309" s="109">
        <f t="shared" si="34"/>
        <v>-18000</v>
      </c>
      <c r="J309" s="109">
        <f t="shared" si="34"/>
        <v>52000</v>
      </c>
    </row>
    <row r="310" spans="1:233" x14ac:dyDescent="0.2">
      <c r="A310" s="107"/>
      <c r="B310" s="107">
        <v>38</v>
      </c>
      <c r="C310" s="107"/>
      <c r="D310" s="107"/>
      <c r="E310" s="107"/>
      <c r="F310" s="108"/>
      <c r="G310" s="108" t="s">
        <v>267</v>
      </c>
      <c r="H310" s="109">
        <f t="shared" si="34"/>
        <v>70000</v>
      </c>
      <c r="I310" s="109">
        <f t="shared" si="34"/>
        <v>-18000</v>
      </c>
      <c r="J310" s="109">
        <f t="shared" si="34"/>
        <v>52000</v>
      </c>
    </row>
    <row r="311" spans="1:233" x14ac:dyDescent="0.2">
      <c r="A311" s="107"/>
      <c r="B311" s="107"/>
      <c r="C311" s="107">
        <v>381</v>
      </c>
      <c r="D311" s="107"/>
      <c r="E311" s="110">
        <v>11</v>
      </c>
      <c r="F311" s="108"/>
      <c r="G311" s="108" t="s">
        <v>105</v>
      </c>
      <c r="H311" s="109">
        <f t="shared" si="34"/>
        <v>70000</v>
      </c>
      <c r="I311" s="109">
        <f t="shared" si="34"/>
        <v>-18000</v>
      </c>
      <c r="J311" s="109">
        <f>J312</f>
        <v>52000</v>
      </c>
    </row>
    <row r="312" spans="1:233" x14ac:dyDescent="0.2">
      <c r="A312" s="107"/>
      <c r="B312" s="107"/>
      <c r="C312" s="107"/>
      <c r="D312" s="107">
        <v>3811</v>
      </c>
      <c r="E312" s="107"/>
      <c r="F312" s="108"/>
      <c r="G312" s="108" t="s">
        <v>268</v>
      </c>
      <c r="H312" s="109">
        <v>70000</v>
      </c>
      <c r="I312" s="109">
        <f>J312-H312</f>
        <v>-18000</v>
      </c>
      <c r="J312" s="109">
        <f>SUM(J313:J316)</f>
        <v>52000</v>
      </c>
    </row>
    <row r="313" spans="1:233" ht="33.75" x14ac:dyDescent="0.2">
      <c r="A313" s="110"/>
      <c r="B313" s="110"/>
      <c r="C313" s="110"/>
      <c r="D313" s="110"/>
      <c r="E313" s="110"/>
      <c r="F313" s="111">
        <v>381140</v>
      </c>
      <c r="G313" s="118" t="s">
        <v>407</v>
      </c>
      <c r="H313" s="112">
        <v>0</v>
      </c>
      <c r="I313" s="112">
        <f>J313-H313</f>
        <v>35000</v>
      </c>
      <c r="J313" s="112">
        <v>35000</v>
      </c>
    </row>
    <row r="314" spans="1:233" x14ac:dyDescent="0.2">
      <c r="A314" s="110"/>
      <c r="B314" s="110"/>
      <c r="C314" s="110"/>
      <c r="D314" s="110"/>
      <c r="E314" s="110"/>
      <c r="F314" s="111">
        <v>381141</v>
      </c>
      <c r="G314" s="118" t="s">
        <v>408</v>
      </c>
      <c r="H314" s="112">
        <v>0</v>
      </c>
      <c r="I314" s="112">
        <f>J314-H314</f>
        <v>15000</v>
      </c>
      <c r="J314" s="112">
        <v>15000</v>
      </c>
    </row>
    <row r="315" spans="1:233" ht="22.5" x14ac:dyDescent="0.2">
      <c r="A315" s="110"/>
      <c r="B315" s="110"/>
      <c r="C315" s="110"/>
      <c r="D315" s="110"/>
      <c r="E315" s="110"/>
      <c r="F315" s="111">
        <v>38119</v>
      </c>
      <c r="G315" s="118" t="s">
        <v>409</v>
      </c>
      <c r="H315" s="112">
        <v>0</v>
      </c>
      <c r="I315" s="112">
        <f>J315-H315</f>
        <v>2000</v>
      </c>
      <c r="J315" s="112">
        <v>2000</v>
      </c>
    </row>
    <row r="316" spans="1:233" x14ac:dyDescent="0.2">
      <c r="A316" s="110"/>
      <c r="B316" s="110"/>
      <c r="C316" s="110"/>
      <c r="D316" s="110"/>
      <c r="E316" s="110"/>
      <c r="F316" s="111">
        <v>381191</v>
      </c>
      <c r="G316" s="118" t="s">
        <v>410</v>
      </c>
      <c r="H316" s="112">
        <v>0</v>
      </c>
      <c r="I316" s="112">
        <f>J316-H316</f>
        <v>0</v>
      </c>
      <c r="J316" s="112">
        <v>0</v>
      </c>
    </row>
    <row r="317" spans="1:233" x14ac:dyDescent="0.2">
      <c r="A317" s="104" t="s">
        <v>411</v>
      </c>
      <c r="B317" s="104"/>
      <c r="C317" s="104"/>
      <c r="D317" s="104"/>
      <c r="E317" s="104"/>
      <c r="F317" s="104"/>
      <c r="G317" s="104"/>
      <c r="H317" s="105">
        <f t="shared" ref="H317:J320" si="35">H318</f>
        <v>0</v>
      </c>
      <c r="I317" s="105">
        <f t="shared" si="35"/>
        <v>6000</v>
      </c>
      <c r="J317" s="105">
        <f t="shared" si="35"/>
        <v>6000</v>
      </c>
      <c r="HE317" s="117"/>
      <c r="HF317" s="117"/>
      <c r="HG317" s="117"/>
      <c r="HH317" s="117"/>
      <c r="HI317" s="117"/>
      <c r="HJ317" s="117"/>
      <c r="HK317" s="117"/>
      <c r="HL317" s="117"/>
      <c r="HM317" s="117"/>
      <c r="HN317" s="117"/>
      <c r="HO317" s="117"/>
      <c r="HP317" s="117"/>
      <c r="HQ317" s="117"/>
      <c r="HR317" s="117"/>
      <c r="HS317" s="117"/>
      <c r="HT317" s="117"/>
      <c r="HU317" s="117"/>
      <c r="HV317" s="117"/>
      <c r="HW317" s="117"/>
      <c r="HX317" s="117"/>
      <c r="HY317" s="117"/>
    </row>
    <row r="318" spans="1:233" x14ac:dyDescent="0.2">
      <c r="A318" s="107">
        <v>3</v>
      </c>
      <c r="B318" s="107"/>
      <c r="C318" s="107"/>
      <c r="D318" s="107"/>
      <c r="E318" s="107"/>
      <c r="F318" s="108"/>
      <c r="G318" s="108" t="s">
        <v>121</v>
      </c>
      <c r="H318" s="109">
        <f t="shared" si="35"/>
        <v>0</v>
      </c>
      <c r="I318" s="109">
        <f t="shared" si="35"/>
        <v>6000</v>
      </c>
      <c r="J318" s="109">
        <f t="shared" si="35"/>
        <v>6000</v>
      </c>
    </row>
    <row r="319" spans="1:233" x14ac:dyDescent="0.2">
      <c r="A319" s="107"/>
      <c r="B319" s="107">
        <v>38</v>
      </c>
      <c r="C319" s="107"/>
      <c r="D319" s="107"/>
      <c r="E319" s="107"/>
      <c r="F319" s="108"/>
      <c r="G319" s="108" t="s">
        <v>267</v>
      </c>
      <c r="H319" s="109">
        <f t="shared" si="35"/>
        <v>0</v>
      </c>
      <c r="I319" s="109">
        <f t="shared" si="35"/>
        <v>6000</v>
      </c>
      <c r="J319" s="109">
        <f t="shared" si="35"/>
        <v>6000</v>
      </c>
    </row>
    <row r="320" spans="1:233" x14ac:dyDescent="0.2">
      <c r="A320" s="107"/>
      <c r="B320" s="107"/>
      <c r="C320" s="107">
        <v>381</v>
      </c>
      <c r="D320" s="107"/>
      <c r="E320" s="110">
        <v>11</v>
      </c>
      <c r="F320" s="108"/>
      <c r="G320" s="108" t="s">
        <v>105</v>
      </c>
      <c r="H320" s="109">
        <f t="shared" si="35"/>
        <v>0</v>
      </c>
      <c r="I320" s="109">
        <f t="shared" si="35"/>
        <v>6000</v>
      </c>
      <c r="J320" s="109">
        <f t="shared" si="35"/>
        <v>6000</v>
      </c>
    </row>
    <row r="321" spans="1:233" x14ac:dyDescent="0.2">
      <c r="A321" s="107"/>
      <c r="B321" s="107"/>
      <c r="C321" s="107"/>
      <c r="D321" s="107">
        <v>3811</v>
      </c>
      <c r="E321" s="107"/>
      <c r="F321" s="108"/>
      <c r="G321" s="108" t="s">
        <v>268</v>
      </c>
      <c r="H321" s="109">
        <f>SUM(H322:H323)</f>
        <v>0</v>
      </c>
      <c r="I321" s="109">
        <f>J321-H321</f>
        <v>6000</v>
      </c>
      <c r="J321" s="109">
        <f>J322+J323</f>
        <v>6000</v>
      </c>
    </row>
    <row r="322" spans="1:233" x14ac:dyDescent="0.2">
      <c r="A322" s="107"/>
      <c r="B322" s="107"/>
      <c r="C322" s="107"/>
      <c r="D322" s="107"/>
      <c r="E322" s="107"/>
      <c r="F322" s="111"/>
      <c r="G322" s="111"/>
      <c r="H322" s="112">
        <v>0</v>
      </c>
      <c r="I322" s="112">
        <f>J322-H322</f>
        <v>0</v>
      </c>
      <c r="J322" s="112">
        <v>0</v>
      </c>
    </row>
    <row r="323" spans="1:233" x14ac:dyDescent="0.2">
      <c r="A323" s="110"/>
      <c r="B323" s="110"/>
      <c r="C323" s="110"/>
      <c r="D323" s="110"/>
      <c r="E323" s="110"/>
      <c r="F323" s="111">
        <v>3811460</v>
      </c>
      <c r="G323" s="118" t="s">
        <v>535</v>
      </c>
      <c r="H323" s="112">
        <v>0</v>
      </c>
      <c r="I323" s="112">
        <f>J323-H323</f>
        <v>6000</v>
      </c>
      <c r="J323" s="112">
        <v>6000</v>
      </c>
    </row>
    <row r="324" spans="1:233" x14ac:dyDescent="0.2">
      <c r="A324" s="101" t="s">
        <v>412</v>
      </c>
      <c r="B324" s="101"/>
      <c r="C324" s="101"/>
      <c r="D324" s="101"/>
      <c r="E324" s="101"/>
      <c r="F324" s="101"/>
      <c r="G324" s="101"/>
      <c r="H324" s="102">
        <f>H325+H331+H337+H351</f>
        <v>623000</v>
      </c>
      <c r="I324" s="102">
        <f>I325+I331+I337+I351</f>
        <v>70000</v>
      </c>
      <c r="J324" s="102">
        <f>J325+J331+J337+J351</f>
        <v>693000</v>
      </c>
      <c r="HE324" s="122"/>
      <c r="HF324" s="122"/>
      <c r="HG324" s="122"/>
      <c r="HH324" s="122"/>
      <c r="HI324" s="122"/>
      <c r="HJ324" s="122"/>
      <c r="HK324" s="122"/>
      <c r="HL324" s="122"/>
      <c r="HM324" s="122"/>
      <c r="HN324" s="122"/>
      <c r="HO324" s="122"/>
      <c r="HP324" s="122"/>
      <c r="HQ324" s="122"/>
      <c r="HR324" s="122"/>
      <c r="HS324" s="122"/>
      <c r="HT324" s="122"/>
      <c r="HU324" s="122"/>
      <c r="HV324" s="122"/>
      <c r="HW324" s="122"/>
      <c r="HX324" s="122"/>
      <c r="HY324" s="122"/>
    </row>
    <row r="325" spans="1:233" x14ac:dyDescent="0.2">
      <c r="A325" s="104" t="s">
        <v>413</v>
      </c>
      <c r="B325" s="104"/>
      <c r="C325" s="104"/>
      <c r="D325" s="104"/>
      <c r="E325" s="104"/>
      <c r="F325" s="104"/>
      <c r="G325" s="104"/>
      <c r="H325" s="105">
        <f t="shared" ref="H325:J329" si="36">H326</f>
        <v>380000</v>
      </c>
      <c r="I325" s="105">
        <f t="shared" si="36"/>
        <v>80000</v>
      </c>
      <c r="J325" s="105">
        <f t="shared" si="36"/>
        <v>460000</v>
      </c>
      <c r="HE325" s="117"/>
      <c r="HF325" s="117"/>
      <c r="HG325" s="117"/>
      <c r="HH325" s="117"/>
      <c r="HI325" s="117"/>
      <c r="HJ325" s="117"/>
      <c r="HK325" s="117"/>
      <c r="HL325" s="117"/>
      <c r="HM325" s="117"/>
      <c r="HN325" s="117"/>
      <c r="HO325" s="117"/>
      <c r="HP325" s="117"/>
      <c r="HQ325" s="117"/>
      <c r="HR325" s="117"/>
      <c r="HS325" s="117"/>
      <c r="HT325" s="117"/>
      <c r="HU325" s="117"/>
      <c r="HV325" s="117"/>
      <c r="HW325" s="117"/>
      <c r="HX325" s="117"/>
      <c r="HY325" s="117"/>
    </row>
    <row r="326" spans="1:233" x14ac:dyDescent="0.2">
      <c r="A326" s="107">
        <v>3</v>
      </c>
      <c r="B326" s="107"/>
      <c r="C326" s="107"/>
      <c r="D326" s="107"/>
      <c r="E326" s="107"/>
      <c r="F326" s="108"/>
      <c r="G326" s="108" t="s">
        <v>121</v>
      </c>
      <c r="H326" s="109">
        <f t="shared" si="36"/>
        <v>380000</v>
      </c>
      <c r="I326" s="109">
        <f t="shared" si="36"/>
        <v>80000</v>
      </c>
      <c r="J326" s="109">
        <f t="shared" si="36"/>
        <v>460000</v>
      </c>
    </row>
    <row r="327" spans="1:233" x14ac:dyDescent="0.2">
      <c r="A327" s="107"/>
      <c r="B327" s="107">
        <v>36</v>
      </c>
      <c r="C327" s="107"/>
      <c r="D327" s="107"/>
      <c r="E327" s="107"/>
      <c r="F327" s="108"/>
      <c r="G327" s="108" t="s">
        <v>267</v>
      </c>
      <c r="H327" s="109">
        <f t="shared" si="36"/>
        <v>380000</v>
      </c>
      <c r="I327" s="109">
        <f t="shared" si="36"/>
        <v>80000</v>
      </c>
      <c r="J327" s="109">
        <f t="shared" si="36"/>
        <v>460000</v>
      </c>
    </row>
    <row r="328" spans="1:233" x14ac:dyDescent="0.2">
      <c r="A328" s="107"/>
      <c r="B328" s="107"/>
      <c r="C328" s="107">
        <v>363</v>
      </c>
      <c r="D328" s="107"/>
      <c r="E328" s="110">
        <v>11</v>
      </c>
      <c r="F328" s="108"/>
      <c r="G328" s="108" t="s">
        <v>105</v>
      </c>
      <c r="H328" s="109">
        <f t="shared" si="36"/>
        <v>380000</v>
      </c>
      <c r="I328" s="109">
        <f t="shared" si="36"/>
        <v>80000</v>
      </c>
      <c r="J328" s="109">
        <f t="shared" si="36"/>
        <v>460000</v>
      </c>
    </row>
    <row r="329" spans="1:233" x14ac:dyDescent="0.2">
      <c r="A329" s="107"/>
      <c r="B329" s="107"/>
      <c r="C329" s="107"/>
      <c r="D329" s="107">
        <v>3631</v>
      </c>
      <c r="E329" s="107"/>
      <c r="F329" s="108"/>
      <c r="G329" s="108" t="s">
        <v>268</v>
      </c>
      <c r="H329" s="109">
        <f t="shared" si="36"/>
        <v>380000</v>
      </c>
      <c r="I329" s="109">
        <f t="shared" si="36"/>
        <v>80000</v>
      </c>
      <c r="J329" s="109">
        <f t="shared" si="36"/>
        <v>460000</v>
      </c>
    </row>
    <row r="330" spans="1:233" x14ac:dyDescent="0.2">
      <c r="A330" s="110"/>
      <c r="B330" s="110"/>
      <c r="C330" s="110"/>
      <c r="D330" s="110"/>
      <c r="E330" s="110"/>
      <c r="F330" s="111">
        <v>363152</v>
      </c>
      <c r="G330" s="111" t="s">
        <v>414</v>
      </c>
      <c r="H330" s="112">
        <f>'1. IZMJENE I DOP.PLANA A. 2019.'!H265</f>
        <v>380000</v>
      </c>
      <c r="I330" s="112">
        <f>J330-H330</f>
        <v>80000</v>
      </c>
      <c r="J330" s="112">
        <f>'1. IZMJENE I DOP.PLANA A. 2019.'!J265</f>
        <v>460000</v>
      </c>
    </row>
    <row r="331" spans="1:233" x14ac:dyDescent="0.2">
      <c r="A331" s="104" t="s">
        <v>415</v>
      </c>
      <c r="B331" s="104"/>
      <c r="C331" s="104"/>
      <c r="D331" s="104"/>
      <c r="E331" s="104"/>
      <c r="F331" s="104"/>
      <c r="G331" s="104"/>
      <c r="H331" s="105">
        <f t="shared" ref="H331:J335" si="37">H332</f>
        <v>65000</v>
      </c>
      <c r="I331" s="105">
        <f t="shared" si="37"/>
        <v>8000</v>
      </c>
      <c r="J331" s="105">
        <f t="shared" si="37"/>
        <v>73000</v>
      </c>
      <c r="HE331" s="117"/>
      <c r="HF331" s="117"/>
      <c r="HG331" s="117"/>
      <c r="HH331" s="117"/>
      <c r="HI331" s="117"/>
      <c r="HJ331" s="117"/>
      <c r="HK331" s="117"/>
      <c r="HL331" s="117"/>
      <c r="HM331" s="117"/>
      <c r="HN331" s="117"/>
      <c r="HO331" s="117"/>
      <c r="HP331" s="117"/>
      <c r="HQ331" s="117"/>
      <c r="HR331" s="117"/>
      <c r="HS331" s="117"/>
      <c r="HT331" s="117"/>
      <c r="HU331" s="117"/>
      <c r="HV331" s="117"/>
      <c r="HW331" s="117"/>
      <c r="HX331" s="117"/>
      <c r="HY331" s="117"/>
    </row>
    <row r="332" spans="1:233" x14ac:dyDescent="0.2">
      <c r="A332" s="107">
        <v>3</v>
      </c>
      <c r="B332" s="107"/>
      <c r="C332" s="107"/>
      <c r="D332" s="107"/>
      <c r="E332" s="107"/>
      <c r="F332" s="108"/>
      <c r="G332" s="108" t="s">
        <v>121</v>
      </c>
      <c r="H332" s="109">
        <f t="shared" si="37"/>
        <v>65000</v>
      </c>
      <c r="I332" s="109">
        <f t="shared" si="37"/>
        <v>8000</v>
      </c>
      <c r="J332" s="109">
        <f t="shared" si="37"/>
        <v>73000</v>
      </c>
    </row>
    <row r="333" spans="1:233" x14ac:dyDescent="0.2">
      <c r="A333" s="107"/>
      <c r="B333" s="107">
        <v>36</v>
      </c>
      <c r="C333" s="107"/>
      <c r="D333" s="107"/>
      <c r="E333" s="107"/>
      <c r="F333" s="108"/>
      <c r="G333" s="108" t="s">
        <v>267</v>
      </c>
      <c r="H333" s="109">
        <f t="shared" si="37"/>
        <v>65000</v>
      </c>
      <c r="I333" s="109">
        <f t="shared" si="37"/>
        <v>8000</v>
      </c>
      <c r="J333" s="109">
        <f t="shared" si="37"/>
        <v>73000</v>
      </c>
    </row>
    <row r="334" spans="1:233" x14ac:dyDescent="0.2">
      <c r="A334" s="107"/>
      <c r="B334" s="107"/>
      <c r="C334" s="107">
        <v>363</v>
      </c>
      <c r="D334" s="107"/>
      <c r="E334" s="107"/>
      <c r="F334" s="108"/>
      <c r="G334" s="108" t="s">
        <v>105</v>
      </c>
      <c r="H334" s="109">
        <f t="shared" si="37"/>
        <v>65000</v>
      </c>
      <c r="I334" s="109">
        <f t="shared" si="37"/>
        <v>8000</v>
      </c>
      <c r="J334" s="109">
        <f t="shared" si="37"/>
        <v>73000</v>
      </c>
    </row>
    <row r="335" spans="1:233" x14ac:dyDescent="0.2">
      <c r="A335" s="107"/>
      <c r="B335" s="107"/>
      <c r="C335" s="107"/>
      <c r="D335" s="107">
        <v>3631</v>
      </c>
      <c r="E335" s="110">
        <v>11</v>
      </c>
      <c r="F335" s="108"/>
      <c r="G335" s="108" t="s">
        <v>268</v>
      </c>
      <c r="H335" s="109">
        <f t="shared" si="37"/>
        <v>65000</v>
      </c>
      <c r="I335" s="109">
        <f t="shared" si="37"/>
        <v>8000</v>
      </c>
      <c r="J335" s="109">
        <f t="shared" si="37"/>
        <v>73000</v>
      </c>
    </row>
    <row r="336" spans="1:233" x14ac:dyDescent="0.2">
      <c r="A336" s="110"/>
      <c r="B336" s="110"/>
      <c r="C336" s="110"/>
      <c r="D336" s="110"/>
      <c r="E336" s="110"/>
      <c r="F336" s="111">
        <v>363151</v>
      </c>
      <c r="G336" s="111" t="s">
        <v>245</v>
      </c>
      <c r="H336" s="112">
        <f>'1. IZMJENE I DOP.PLANA A. 2019.'!H264</f>
        <v>65000</v>
      </c>
      <c r="I336" s="112">
        <f>J336-H336</f>
        <v>8000</v>
      </c>
      <c r="J336" s="112">
        <f>'1. IZMJENE I DOP.PLANA A. 2019.'!J264</f>
        <v>73000</v>
      </c>
    </row>
    <row r="337" spans="1:233" x14ac:dyDescent="0.2">
      <c r="A337" s="104" t="s">
        <v>416</v>
      </c>
      <c r="B337" s="104"/>
      <c r="C337" s="104"/>
      <c r="D337" s="104"/>
      <c r="E337" s="104"/>
      <c r="F337" s="104"/>
      <c r="G337" s="104"/>
      <c r="H337" s="105">
        <f>H338</f>
        <v>108000</v>
      </c>
      <c r="I337" s="105">
        <f>I338</f>
        <v>-8000</v>
      </c>
      <c r="J337" s="105">
        <f>J338</f>
        <v>100000</v>
      </c>
      <c r="HE337" s="117"/>
      <c r="HF337" s="117"/>
      <c r="HG337" s="117"/>
      <c r="HH337" s="117"/>
      <c r="HI337" s="117"/>
      <c r="HJ337" s="117"/>
      <c r="HK337" s="117"/>
      <c r="HL337" s="117"/>
      <c r="HM337" s="117"/>
      <c r="HN337" s="117"/>
      <c r="HO337" s="117"/>
      <c r="HP337" s="117"/>
      <c r="HQ337" s="117"/>
      <c r="HR337" s="117"/>
      <c r="HS337" s="117"/>
      <c r="HT337" s="117"/>
      <c r="HU337" s="117"/>
      <c r="HV337" s="117"/>
      <c r="HW337" s="117"/>
      <c r="HX337" s="117"/>
      <c r="HY337" s="117"/>
    </row>
    <row r="338" spans="1:233" x14ac:dyDescent="0.2">
      <c r="A338" s="107">
        <v>3</v>
      </c>
      <c r="B338" s="107"/>
      <c r="C338" s="107"/>
      <c r="D338" s="107"/>
      <c r="E338" s="107"/>
      <c r="F338" s="108"/>
      <c r="G338" s="108" t="s">
        <v>121</v>
      </c>
      <c r="H338" s="109">
        <f>H339+H347</f>
        <v>108000</v>
      </c>
      <c r="I338" s="109">
        <f>I339+I347</f>
        <v>-8000</v>
      </c>
      <c r="J338" s="109">
        <f>J339+J347</f>
        <v>100000</v>
      </c>
    </row>
    <row r="339" spans="1:233" ht="22.5" x14ac:dyDescent="0.2">
      <c r="A339" s="107"/>
      <c r="B339" s="107">
        <v>36</v>
      </c>
      <c r="C339" s="107"/>
      <c r="D339" s="107"/>
      <c r="E339" s="107"/>
      <c r="F339" s="108"/>
      <c r="G339" s="113" t="s">
        <v>236</v>
      </c>
      <c r="H339" s="109">
        <f t="shared" ref="H339:J340" si="38">H340</f>
        <v>53000</v>
      </c>
      <c r="I339" s="109">
        <f t="shared" si="38"/>
        <v>-3000</v>
      </c>
      <c r="J339" s="109">
        <f t="shared" si="38"/>
        <v>50000</v>
      </c>
    </row>
    <row r="340" spans="1:233" x14ac:dyDescent="0.2">
      <c r="A340" s="107"/>
      <c r="B340" s="107"/>
      <c r="C340" s="107">
        <v>363</v>
      </c>
      <c r="D340" s="107"/>
      <c r="E340" s="110">
        <v>11</v>
      </c>
      <c r="F340" s="108"/>
      <c r="G340" s="108" t="s">
        <v>237</v>
      </c>
      <c r="H340" s="109">
        <f t="shared" si="38"/>
        <v>53000</v>
      </c>
      <c r="I340" s="109">
        <f t="shared" si="38"/>
        <v>-3000</v>
      </c>
      <c r="J340" s="109">
        <f t="shared" si="38"/>
        <v>50000</v>
      </c>
    </row>
    <row r="341" spans="1:233" x14ac:dyDescent="0.2">
      <c r="A341" s="107"/>
      <c r="B341" s="107"/>
      <c r="C341" s="107"/>
      <c r="D341" s="107">
        <v>3631</v>
      </c>
      <c r="E341" s="107"/>
      <c r="F341" s="108"/>
      <c r="G341" s="108" t="s">
        <v>238</v>
      </c>
      <c r="H341" s="109">
        <f>SUM(H342:H346)</f>
        <v>53000</v>
      </c>
      <c r="I341" s="109">
        <f>SUM(I342:I346)</f>
        <v>-3000</v>
      </c>
      <c r="J341" s="109">
        <f>SUM(J342:J346)</f>
        <v>50000</v>
      </c>
    </row>
    <row r="342" spans="1:233" ht="22.5" x14ac:dyDescent="0.2">
      <c r="A342" s="110"/>
      <c r="B342" s="110"/>
      <c r="C342" s="110"/>
      <c r="D342" s="110"/>
      <c r="E342" s="110"/>
      <c r="F342" s="111">
        <v>363140</v>
      </c>
      <c r="G342" s="118" t="s">
        <v>417</v>
      </c>
      <c r="H342" s="112">
        <f>'1. IZMJENE I DOP.PLANA A. 2019.'!H258</f>
        <v>15000</v>
      </c>
      <c r="I342" s="112">
        <f>J342-H342</f>
        <v>-5000</v>
      </c>
      <c r="J342" s="112">
        <f>'1. IZMJENE I DOP.PLANA A. 2019.'!J258</f>
        <v>10000</v>
      </c>
    </row>
    <row r="343" spans="1:233" x14ac:dyDescent="0.2">
      <c r="A343" s="110"/>
      <c r="B343" s="110"/>
      <c r="C343" s="110"/>
      <c r="D343" s="110"/>
      <c r="E343" s="110"/>
      <c r="F343" s="111">
        <v>363141</v>
      </c>
      <c r="G343" s="118" t="s">
        <v>240</v>
      </c>
      <c r="H343" s="112">
        <f>'1. IZMJENE I DOP.PLANA A. 2019.'!H259</f>
        <v>5000</v>
      </c>
      <c r="I343" s="112">
        <f>J343-H343</f>
        <v>4000</v>
      </c>
      <c r="J343" s="112">
        <f>'1. IZMJENE I DOP.PLANA A. 2019.'!J259</f>
        <v>9000</v>
      </c>
    </row>
    <row r="344" spans="1:233" x14ac:dyDescent="0.2">
      <c r="A344" s="110"/>
      <c r="B344" s="110"/>
      <c r="C344" s="110"/>
      <c r="D344" s="110"/>
      <c r="E344" s="119"/>
      <c r="F344" s="111">
        <v>363143</v>
      </c>
      <c r="G344" s="118" t="s">
        <v>242</v>
      </c>
      <c r="H344" s="112">
        <v>25000</v>
      </c>
      <c r="I344" s="112">
        <f>J344-H344</f>
        <v>-10000</v>
      </c>
      <c r="J344" s="112">
        <v>15000</v>
      </c>
      <c r="Q344" s="127"/>
    </row>
    <row r="345" spans="1:233" ht="22.5" x14ac:dyDescent="0.2">
      <c r="A345" s="110"/>
      <c r="B345" s="110"/>
      <c r="C345" s="110"/>
      <c r="D345" s="110"/>
      <c r="E345" s="110"/>
      <c r="F345" s="111">
        <v>363142</v>
      </c>
      <c r="G345" s="118" t="s">
        <v>241</v>
      </c>
      <c r="H345" s="112">
        <f>'1. IZMJENE I DOP.PLANA A. 2019.'!H260</f>
        <v>4000</v>
      </c>
      <c r="I345" s="112">
        <f>J345-H345</f>
        <v>8000</v>
      </c>
      <c r="J345" s="112">
        <f>'1. IZMJENE I DOP.PLANA A. 2019.'!J260</f>
        <v>12000</v>
      </c>
    </row>
    <row r="346" spans="1:233" x14ac:dyDescent="0.2">
      <c r="A346" s="110"/>
      <c r="B346" s="110"/>
      <c r="C346" s="110"/>
      <c r="D346" s="110"/>
      <c r="E346" s="123"/>
      <c r="F346" s="111">
        <v>363144</v>
      </c>
      <c r="G346" s="118" t="s">
        <v>243</v>
      </c>
      <c r="H346" s="112">
        <v>4000</v>
      </c>
      <c r="I346" s="112">
        <f>J346-H346</f>
        <v>0</v>
      </c>
      <c r="J346" s="112">
        <v>4000</v>
      </c>
      <c r="Q346" s="127"/>
    </row>
    <row r="347" spans="1:233" ht="33.75" x14ac:dyDescent="0.2">
      <c r="A347" s="107"/>
      <c r="B347" s="107">
        <v>37</v>
      </c>
      <c r="C347" s="107"/>
      <c r="D347" s="107"/>
      <c r="E347" s="107"/>
      <c r="F347" s="108"/>
      <c r="G347" s="113" t="s">
        <v>254</v>
      </c>
      <c r="H347" s="109">
        <f t="shared" ref="H347:J349" si="39">H348</f>
        <v>55000</v>
      </c>
      <c r="I347" s="109">
        <f t="shared" si="39"/>
        <v>-5000</v>
      </c>
      <c r="J347" s="109">
        <f t="shared" si="39"/>
        <v>50000</v>
      </c>
    </row>
    <row r="348" spans="1:233" ht="33.75" x14ac:dyDescent="0.2">
      <c r="A348" s="107"/>
      <c r="B348" s="107"/>
      <c r="C348" s="107">
        <v>372</v>
      </c>
      <c r="D348" s="107"/>
      <c r="E348" s="110">
        <v>11</v>
      </c>
      <c r="F348" s="108"/>
      <c r="G348" s="113" t="s">
        <v>418</v>
      </c>
      <c r="H348" s="109">
        <f t="shared" si="39"/>
        <v>55000</v>
      </c>
      <c r="I348" s="109">
        <f t="shared" si="39"/>
        <v>-5000</v>
      </c>
      <c r="J348" s="109">
        <f t="shared" si="39"/>
        <v>50000</v>
      </c>
    </row>
    <row r="349" spans="1:233" ht="22.5" x14ac:dyDescent="0.2">
      <c r="A349" s="107"/>
      <c r="B349" s="107"/>
      <c r="C349" s="107"/>
      <c r="D349" s="107">
        <v>3722</v>
      </c>
      <c r="E349" s="107"/>
      <c r="F349" s="108"/>
      <c r="G349" s="113" t="s">
        <v>419</v>
      </c>
      <c r="H349" s="109">
        <f t="shared" si="39"/>
        <v>55000</v>
      </c>
      <c r="I349" s="109">
        <f t="shared" si="39"/>
        <v>-5000</v>
      </c>
      <c r="J349" s="109">
        <f t="shared" si="39"/>
        <v>50000</v>
      </c>
    </row>
    <row r="350" spans="1:233" x14ac:dyDescent="0.2">
      <c r="A350" s="110"/>
      <c r="B350" s="110"/>
      <c r="C350" s="110"/>
      <c r="D350" s="110"/>
      <c r="E350" s="110"/>
      <c r="F350" s="111">
        <v>372210</v>
      </c>
      <c r="G350" s="111" t="s">
        <v>266</v>
      </c>
      <c r="H350" s="112">
        <f>'1. IZMJENE I DOP.PLANA A. 2019.'!H285</f>
        <v>55000</v>
      </c>
      <c r="I350" s="112">
        <f>J350-H350</f>
        <v>-5000</v>
      </c>
      <c r="J350" s="112">
        <f>'1. IZMJENE I DOP.PLANA A. 2019.'!J285</f>
        <v>50000</v>
      </c>
    </row>
    <row r="351" spans="1:233" x14ac:dyDescent="0.2">
      <c r="A351" s="104" t="s">
        <v>420</v>
      </c>
      <c r="B351" s="104"/>
      <c r="C351" s="104"/>
      <c r="D351" s="104"/>
      <c r="E351" s="104"/>
      <c r="F351" s="104"/>
      <c r="G351" s="104"/>
      <c r="H351" s="105">
        <f t="shared" ref="H351:J355" si="40">H352</f>
        <v>70000</v>
      </c>
      <c r="I351" s="105">
        <f t="shared" si="40"/>
        <v>-10000</v>
      </c>
      <c r="J351" s="105">
        <f t="shared" si="40"/>
        <v>60000</v>
      </c>
      <c r="HE351" s="117"/>
      <c r="HF351" s="117"/>
      <c r="HG351" s="117"/>
      <c r="HH351" s="117"/>
      <c r="HI351" s="117"/>
      <c r="HJ351" s="117"/>
      <c r="HK351" s="117"/>
      <c r="HL351" s="117"/>
      <c r="HM351" s="117"/>
      <c r="HN351" s="117"/>
      <c r="HO351" s="117"/>
      <c r="HP351" s="117"/>
      <c r="HQ351" s="117"/>
      <c r="HR351" s="117"/>
      <c r="HS351" s="117"/>
      <c r="HT351" s="117"/>
      <c r="HU351" s="117"/>
      <c r="HV351" s="117"/>
      <c r="HW351" s="117"/>
      <c r="HX351" s="117"/>
      <c r="HY351" s="117"/>
    </row>
    <row r="352" spans="1:233" x14ac:dyDescent="0.2">
      <c r="A352" s="107">
        <v>3</v>
      </c>
      <c r="B352" s="107"/>
      <c r="C352" s="107"/>
      <c r="D352" s="107"/>
      <c r="E352" s="107"/>
      <c r="F352" s="108"/>
      <c r="G352" s="108" t="s">
        <v>121</v>
      </c>
      <c r="H352" s="109">
        <f t="shared" si="40"/>
        <v>70000</v>
      </c>
      <c r="I352" s="109">
        <f t="shared" si="40"/>
        <v>-10000</v>
      </c>
      <c r="J352" s="109">
        <f t="shared" si="40"/>
        <v>60000</v>
      </c>
    </row>
    <row r="353" spans="1:233" ht="33.75" x14ac:dyDescent="0.2">
      <c r="A353" s="107"/>
      <c r="B353" s="107">
        <v>37</v>
      </c>
      <c r="C353" s="107"/>
      <c r="D353" s="107"/>
      <c r="E353" s="107"/>
      <c r="F353" s="108"/>
      <c r="G353" s="113" t="s">
        <v>254</v>
      </c>
      <c r="H353" s="109">
        <f t="shared" si="40"/>
        <v>70000</v>
      </c>
      <c r="I353" s="109">
        <f t="shared" si="40"/>
        <v>-10000</v>
      </c>
      <c r="J353" s="109">
        <f t="shared" si="40"/>
        <v>60000</v>
      </c>
    </row>
    <row r="354" spans="1:233" ht="33.75" x14ac:dyDescent="0.2">
      <c r="A354" s="107"/>
      <c r="B354" s="107"/>
      <c r="C354" s="107">
        <v>372</v>
      </c>
      <c r="D354" s="107"/>
      <c r="E354" s="110">
        <v>11</v>
      </c>
      <c r="F354" s="108"/>
      <c r="G354" s="113" t="s">
        <v>418</v>
      </c>
      <c r="H354" s="109">
        <f t="shared" si="40"/>
        <v>70000</v>
      </c>
      <c r="I354" s="109">
        <f t="shared" si="40"/>
        <v>-10000</v>
      </c>
      <c r="J354" s="109">
        <f t="shared" si="40"/>
        <v>60000</v>
      </c>
    </row>
    <row r="355" spans="1:233" ht="22.5" x14ac:dyDescent="0.2">
      <c r="A355" s="107"/>
      <c r="B355" s="107"/>
      <c r="C355" s="107"/>
      <c r="D355" s="107">
        <v>3721</v>
      </c>
      <c r="E355" s="107"/>
      <c r="F355" s="108"/>
      <c r="G355" s="113" t="s">
        <v>421</v>
      </c>
      <c r="H355" s="109">
        <f t="shared" si="40"/>
        <v>70000</v>
      </c>
      <c r="I355" s="109">
        <f t="shared" si="40"/>
        <v>-10000</v>
      </c>
      <c r="J355" s="109">
        <f t="shared" si="40"/>
        <v>60000</v>
      </c>
    </row>
    <row r="356" spans="1:233" x14ac:dyDescent="0.2">
      <c r="A356" s="110"/>
      <c r="B356" s="110"/>
      <c r="C356" s="110"/>
      <c r="D356" s="110"/>
      <c r="E356" s="110"/>
      <c r="F356" s="111">
        <v>372150</v>
      </c>
      <c r="G356" s="111" t="s">
        <v>264</v>
      </c>
      <c r="H356" s="112">
        <f>'1. IZMJENE I DOP.PLANA A. 2019.'!H283</f>
        <v>70000</v>
      </c>
      <c r="I356" s="112">
        <f>J356-H356</f>
        <v>-10000</v>
      </c>
      <c r="J356" s="112">
        <f>'1. IZMJENE I DOP.PLANA A. 2019.'!J283</f>
        <v>60000</v>
      </c>
    </row>
    <row r="357" spans="1:233" x14ac:dyDescent="0.2">
      <c r="A357" s="101" t="s">
        <v>422</v>
      </c>
      <c r="B357" s="101"/>
      <c r="C357" s="101"/>
      <c r="D357" s="101"/>
      <c r="E357" s="101"/>
      <c r="F357" s="101"/>
      <c r="G357" s="101"/>
      <c r="H357" s="102">
        <f>H358+H375</f>
        <v>355500</v>
      </c>
      <c r="I357" s="102">
        <f>I358+I375</f>
        <v>-37500</v>
      </c>
      <c r="J357" s="102">
        <f>J358+J375</f>
        <v>318000</v>
      </c>
      <c r="HE357" s="122"/>
      <c r="HF357" s="122"/>
      <c r="HG357" s="122"/>
      <c r="HH357" s="122"/>
      <c r="HI357" s="122"/>
      <c r="HJ357" s="122"/>
      <c r="HK357" s="122"/>
      <c r="HL357" s="122"/>
      <c r="HM357" s="122"/>
      <c r="HN357" s="122"/>
      <c r="HO357" s="122"/>
      <c r="HP357" s="122"/>
      <c r="HQ357" s="122"/>
      <c r="HR357" s="122"/>
      <c r="HS357" s="122"/>
      <c r="HT357" s="122"/>
      <c r="HU357" s="122"/>
      <c r="HV357" s="122"/>
      <c r="HW357" s="122"/>
      <c r="HX357" s="122"/>
      <c r="HY357" s="122"/>
    </row>
    <row r="358" spans="1:233" x14ac:dyDescent="0.2">
      <c r="A358" s="104" t="s">
        <v>423</v>
      </c>
      <c r="B358" s="104"/>
      <c r="C358" s="104"/>
      <c r="D358" s="104"/>
      <c r="E358" s="104"/>
      <c r="F358" s="104"/>
      <c r="G358" s="104"/>
      <c r="H358" s="105">
        <f>H359</f>
        <v>316000</v>
      </c>
      <c r="I358" s="105">
        <f>I359</f>
        <v>-29000</v>
      </c>
      <c r="J358" s="105">
        <f>J359</f>
        <v>287000</v>
      </c>
      <c r="HE358" s="117"/>
      <c r="HF358" s="117"/>
      <c r="HG358" s="117"/>
      <c r="HH358" s="117"/>
      <c r="HI358" s="117"/>
      <c r="HJ358" s="117"/>
      <c r="HK358" s="117"/>
      <c r="HL358" s="117"/>
      <c r="HM358" s="117"/>
      <c r="HN358" s="117"/>
      <c r="HO358" s="117"/>
      <c r="HP358" s="117"/>
      <c r="HQ358" s="117"/>
      <c r="HR358" s="117"/>
      <c r="HS358" s="117"/>
      <c r="HT358" s="117"/>
      <c r="HU358" s="117"/>
      <c r="HV358" s="117"/>
      <c r="HW358" s="117"/>
      <c r="HX358" s="117"/>
      <c r="HY358" s="117"/>
    </row>
    <row r="359" spans="1:233" x14ac:dyDescent="0.2">
      <c r="A359" s="107">
        <v>3</v>
      </c>
      <c r="B359" s="107"/>
      <c r="C359" s="107"/>
      <c r="D359" s="107"/>
      <c r="E359" s="107"/>
      <c r="F359" s="108"/>
      <c r="G359" s="108" t="s">
        <v>121</v>
      </c>
      <c r="H359" s="109">
        <f>H360+H365</f>
        <v>316000</v>
      </c>
      <c r="I359" s="109">
        <f>I360+I365</f>
        <v>-29000</v>
      </c>
      <c r="J359" s="109">
        <f>J360+J365</f>
        <v>287000</v>
      </c>
    </row>
    <row r="360" spans="1:233" ht="33.75" x14ac:dyDescent="0.2">
      <c r="A360" s="107"/>
      <c r="B360" s="107">
        <v>36</v>
      </c>
      <c r="C360" s="107"/>
      <c r="D360" s="107"/>
      <c r="E360" s="107"/>
      <c r="F360" s="108"/>
      <c r="G360" s="113" t="s">
        <v>365</v>
      </c>
      <c r="H360" s="109">
        <f t="shared" ref="H360:J361" si="41">H361</f>
        <v>51000</v>
      </c>
      <c r="I360" s="109">
        <f t="shared" si="41"/>
        <v>-17000</v>
      </c>
      <c r="J360" s="109">
        <f t="shared" si="41"/>
        <v>34000</v>
      </c>
    </row>
    <row r="361" spans="1:233" x14ac:dyDescent="0.2">
      <c r="A361" s="107"/>
      <c r="B361" s="107"/>
      <c r="C361" s="107">
        <v>363</v>
      </c>
      <c r="D361" s="107"/>
      <c r="E361" s="110">
        <v>11</v>
      </c>
      <c r="F361" s="108"/>
      <c r="G361" s="108" t="s">
        <v>237</v>
      </c>
      <c r="H361" s="109">
        <f t="shared" si="41"/>
        <v>51000</v>
      </c>
      <c r="I361" s="109">
        <f t="shared" si="41"/>
        <v>-17000</v>
      </c>
      <c r="J361" s="109">
        <f t="shared" si="41"/>
        <v>34000</v>
      </c>
    </row>
    <row r="362" spans="1:233" x14ac:dyDescent="0.2">
      <c r="A362" s="107"/>
      <c r="B362" s="107"/>
      <c r="C362" s="107"/>
      <c r="D362" s="107">
        <v>3631</v>
      </c>
      <c r="E362" s="107"/>
      <c r="F362" s="108"/>
      <c r="G362" s="108" t="s">
        <v>238</v>
      </c>
      <c r="H362" s="109">
        <f>H363+H364</f>
        <v>51000</v>
      </c>
      <c r="I362" s="109">
        <f>J362-H362</f>
        <v>-17000</v>
      </c>
      <c r="J362" s="109">
        <f>J363+J364</f>
        <v>34000</v>
      </c>
    </row>
    <row r="363" spans="1:233" ht="22.5" x14ac:dyDescent="0.2">
      <c r="A363" s="110"/>
      <c r="B363" s="110"/>
      <c r="C363" s="110"/>
      <c r="D363" s="110"/>
      <c r="E363" s="110"/>
      <c r="F363" s="111">
        <v>363150</v>
      </c>
      <c r="G363" s="118" t="s">
        <v>424</v>
      </c>
      <c r="H363" s="112">
        <f>'1. IZMJENE I DOP.PLANA A. 2019.'!H263</f>
        <v>6000</v>
      </c>
      <c r="I363" s="112">
        <f>J363-H363</f>
        <v>-2000</v>
      </c>
      <c r="J363" s="112">
        <f>'1. IZMJENE I DOP.PLANA A. 2019.'!J263</f>
        <v>4000</v>
      </c>
    </row>
    <row r="364" spans="1:233" x14ac:dyDescent="0.2">
      <c r="A364" s="110"/>
      <c r="B364" s="110"/>
      <c r="C364" s="110"/>
      <c r="D364" s="110"/>
      <c r="E364" s="128"/>
      <c r="F364" s="111">
        <v>363153</v>
      </c>
      <c r="G364" s="111" t="s">
        <v>425</v>
      </c>
      <c r="H364" s="112">
        <v>45000</v>
      </c>
      <c r="I364" s="112">
        <f>J364-H364</f>
        <v>-15000</v>
      </c>
      <c r="J364" s="112">
        <v>30000</v>
      </c>
      <c r="Q364" s="129"/>
    </row>
    <row r="365" spans="1:233" ht="33.75" x14ac:dyDescent="0.2">
      <c r="A365" s="107"/>
      <c r="B365" s="107">
        <v>37</v>
      </c>
      <c r="C365" s="107"/>
      <c r="D365" s="107"/>
      <c r="E365" s="107"/>
      <c r="F365" s="108"/>
      <c r="G365" s="113" t="s">
        <v>254</v>
      </c>
      <c r="H365" s="109">
        <f t="shared" ref="H365:J366" si="42">H366</f>
        <v>265000</v>
      </c>
      <c r="I365" s="109">
        <f t="shared" si="42"/>
        <v>-12000</v>
      </c>
      <c r="J365" s="109">
        <f t="shared" si="42"/>
        <v>253000</v>
      </c>
    </row>
    <row r="366" spans="1:233" ht="33.75" x14ac:dyDescent="0.2">
      <c r="A366" s="107"/>
      <c r="B366" s="107"/>
      <c r="C366" s="107">
        <v>372</v>
      </c>
      <c r="D366" s="107"/>
      <c r="E366" s="110">
        <v>11</v>
      </c>
      <c r="F366" s="108"/>
      <c r="G366" s="113" t="s">
        <v>418</v>
      </c>
      <c r="H366" s="109">
        <f t="shared" si="42"/>
        <v>265000</v>
      </c>
      <c r="I366" s="109">
        <f t="shared" si="42"/>
        <v>-12000</v>
      </c>
      <c r="J366" s="109">
        <f t="shared" si="42"/>
        <v>253000</v>
      </c>
    </row>
    <row r="367" spans="1:233" ht="22.5" x14ac:dyDescent="0.2">
      <c r="A367" s="107"/>
      <c r="B367" s="107"/>
      <c r="C367" s="107"/>
      <c r="D367" s="107">
        <v>3721</v>
      </c>
      <c r="E367" s="107"/>
      <c r="F367" s="108"/>
      <c r="G367" s="113" t="s">
        <v>421</v>
      </c>
      <c r="H367" s="109">
        <f>SUM(H368:H374)</f>
        <v>265000</v>
      </c>
      <c r="I367" s="109">
        <f>SUM(I368:I374)</f>
        <v>-12000</v>
      </c>
      <c r="J367" s="109">
        <f>SUM(J368:J374)</f>
        <v>253000</v>
      </c>
    </row>
    <row r="368" spans="1:233" x14ac:dyDescent="0.2">
      <c r="A368" s="110"/>
      <c r="B368" s="110"/>
      <c r="C368" s="110"/>
      <c r="D368" s="110"/>
      <c r="E368" s="110"/>
      <c r="F368" s="111">
        <v>372120</v>
      </c>
      <c r="G368" s="111" t="s">
        <v>257</v>
      </c>
      <c r="H368" s="112">
        <f>'1. IZMJENE I DOP.PLANA A. 2019.'!H276</f>
        <v>20000</v>
      </c>
      <c r="I368" s="112">
        <f t="shared" ref="I368:I375" si="43">J368-H368</f>
        <v>0</v>
      </c>
      <c r="J368" s="112">
        <f>'1. IZMJENE I DOP.PLANA A. 2019.'!J276</f>
        <v>20000</v>
      </c>
    </row>
    <row r="369" spans="1:233" x14ac:dyDescent="0.2">
      <c r="A369" s="110"/>
      <c r="B369" s="110"/>
      <c r="C369" s="110"/>
      <c r="D369" s="110"/>
      <c r="E369" s="110"/>
      <c r="F369" s="111">
        <v>372121</v>
      </c>
      <c r="G369" s="111" t="s">
        <v>258</v>
      </c>
      <c r="H369" s="112">
        <f>'1. IZMJENE I DOP.PLANA A. 2019.'!H277</f>
        <v>25000</v>
      </c>
      <c r="I369" s="112">
        <f t="shared" si="43"/>
        <v>-5000</v>
      </c>
      <c r="J369" s="112">
        <f>'1. IZMJENE I DOP.PLANA A. 2019.'!J277</f>
        <v>20000</v>
      </c>
    </row>
    <row r="370" spans="1:233" x14ac:dyDescent="0.2">
      <c r="A370" s="110"/>
      <c r="B370" s="110"/>
      <c r="C370" s="110"/>
      <c r="D370" s="110"/>
      <c r="E370" s="110"/>
      <c r="F370" s="111">
        <v>372122</v>
      </c>
      <c r="G370" s="111" t="s">
        <v>259</v>
      </c>
      <c r="H370" s="112">
        <f>'1. IZMJENE I DOP.PLANA A. 2019.'!H278</f>
        <v>5000</v>
      </c>
      <c r="I370" s="112">
        <f t="shared" si="43"/>
        <v>-5000</v>
      </c>
      <c r="J370" s="112">
        <f>'1. IZMJENE I DOP.PLANA A. 2019.'!J278</f>
        <v>0</v>
      </c>
    </row>
    <row r="371" spans="1:233" x14ac:dyDescent="0.2">
      <c r="A371" s="110"/>
      <c r="B371" s="110"/>
      <c r="C371" s="110"/>
      <c r="D371" s="110"/>
      <c r="E371" s="110"/>
      <c r="F371" s="111">
        <v>372123</v>
      </c>
      <c r="G371" s="111" t="s">
        <v>260</v>
      </c>
      <c r="H371" s="112">
        <f>'1. IZMJENE I DOP.PLANA A. 2019.'!H279</f>
        <v>100000</v>
      </c>
      <c r="I371" s="112">
        <f t="shared" si="43"/>
        <v>0</v>
      </c>
      <c r="J371" s="112">
        <f>'1. IZMJENE I DOP.PLANA A. 2019.'!J279</f>
        <v>100000</v>
      </c>
    </row>
    <row r="372" spans="1:233" x14ac:dyDescent="0.2">
      <c r="A372" s="110"/>
      <c r="B372" s="110"/>
      <c r="C372" s="110"/>
      <c r="D372" s="110"/>
      <c r="E372" s="110"/>
      <c r="F372" s="111">
        <v>372124</v>
      </c>
      <c r="G372" s="111" t="s">
        <v>261</v>
      </c>
      <c r="H372" s="112">
        <f>'1. IZMJENE I DOP.PLANA A. 2019.'!H280</f>
        <v>70000</v>
      </c>
      <c r="I372" s="112">
        <f t="shared" si="43"/>
        <v>-2000</v>
      </c>
      <c r="J372" s="112">
        <f>'1. IZMJENE I DOP.PLANA A. 2019.'!J280</f>
        <v>68000</v>
      </c>
    </row>
    <row r="373" spans="1:233" x14ac:dyDescent="0.2">
      <c r="A373" s="110"/>
      <c r="B373" s="110"/>
      <c r="C373" s="110"/>
      <c r="D373" s="110"/>
      <c r="E373" s="110"/>
      <c r="F373" s="111">
        <v>372125</v>
      </c>
      <c r="G373" s="111" t="s">
        <v>262</v>
      </c>
      <c r="H373" s="112">
        <f>'1. IZMJENE I DOP.PLANA A. 2019.'!H281</f>
        <v>15000</v>
      </c>
      <c r="I373" s="112">
        <f t="shared" si="43"/>
        <v>0</v>
      </c>
      <c r="J373" s="112">
        <f>'1. IZMJENE I DOP.PLANA A. 2019.'!J281</f>
        <v>15000</v>
      </c>
    </row>
    <row r="374" spans="1:233" x14ac:dyDescent="0.2">
      <c r="A374" s="110"/>
      <c r="B374" s="110"/>
      <c r="C374" s="110"/>
      <c r="D374" s="110"/>
      <c r="E374" s="110"/>
      <c r="F374" s="111">
        <v>372126</v>
      </c>
      <c r="G374" s="111" t="s">
        <v>263</v>
      </c>
      <c r="H374" s="112">
        <f>'1. IZMJENE I DOP.PLANA A. 2019.'!H282</f>
        <v>30000</v>
      </c>
      <c r="I374" s="112">
        <f t="shared" si="43"/>
        <v>0</v>
      </c>
      <c r="J374" s="112">
        <f>'1. IZMJENE I DOP.PLANA A. 2019.'!J282</f>
        <v>30000</v>
      </c>
    </row>
    <row r="375" spans="1:233" x14ac:dyDescent="0.2">
      <c r="A375" s="104" t="s">
        <v>426</v>
      </c>
      <c r="B375" s="104"/>
      <c r="C375" s="104"/>
      <c r="D375" s="104"/>
      <c r="E375" s="104"/>
      <c r="F375" s="104"/>
      <c r="G375" s="104"/>
      <c r="H375" s="105">
        <f>H376</f>
        <v>39500</v>
      </c>
      <c r="I375" s="105">
        <f t="shared" si="43"/>
        <v>-8500</v>
      </c>
      <c r="J375" s="105">
        <f>J376</f>
        <v>31000</v>
      </c>
      <c r="HE375" s="117"/>
      <c r="HF375" s="117"/>
      <c r="HG375" s="117"/>
      <c r="HH375" s="117"/>
      <c r="HI375" s="117"/>
      <c r="HJ375" s="117"/>
      <c r="HK375" s="117"/>
      <c r="HL375" s="117"/>
      <c r="HM375" s="117"/>
      <c r="HN375" s="117"/>
      <c r="HO375" s="117"/>
      <c r="HP375" s="117"/>
      <c r="HQ375" s="117"/>
      <c r="HR375" s="117"/>
      <c r="HS375" s="117"/>
      <c r="HT375" s="117"/>
      <c r="HU375" s="117"/>
      <c r="HV375" s="117"/>
      <c r="HW375" s="117"/>
      <c r="HX375" s="117"/>
      <c r="HY375" s="117"/>
    </row>
    <row r="376" spans="1:233" x14ac:dyDescent="0.2">
      <c r="A376" s="107">
        <v>3</v>
      </c>
      <c r="B376" s="107"/>
      <c r="C376" s="107"/>
      <c r="D376" s="107"/>
      <c r="E376" s="107"/>
      <c r="F376" s="108"/>
      <c r="G376" s="108" t="s">
        <v>121</v>
      </c>
      <c r="H376" s="109">
        <f>H377</f>
        <v>39500</v>
      </c>
      <c r="I376" s="109">
        <f>I377</f>
        <v>18000</v>
      </c>
      <c r="J376" s="109">
        <f>J377</f>
        <v>31000</v>
      </c>
    </row>
    <row r="377" spans="1:233" x14ac:dyDescent="0.2">
      <c r="A377" s="107"/>
      <c r="B377" s="107">
        <v>38</v>
      </c>
      <c r="C377" s="107"/>
      <c r="D377" s="107"/>
      <c r="E377" s="107"/>
      <c r="F377" s="108"/>
      <c r="G377" s="108" t="s">
        <v>267</v>
      </c>
      <c r="H377" s="109">
        <f>H378+H389</f>
        <v>39500</v>
      </c>
      <c r="I377" s="109">
        <f>I378+I389</f>
        <v>18000</v>
      </c>
      <c r="J377" s="109">
        <f>J378+J389</f>
        <v>31000</v>
      </c>
    </row>
    <row r="378" spans="1:233" x14ac:dyDescent="0.2">
      <c r="A378" s="107"/>
      <c r="B378" s="107"/>
      <c r="C378" s="107">
        <v>381</v>
      </c>
      <c r="D378" s="107"/>
      <c r="E378" s="110">
        <v>11</v>
      </c>
      <c r="F378" s="108"/>
      <c r="G378" s="108" t="s">
        <v>105</v>
      </c>
      <c r="H378" s="109">
        <f t="shared" ref="H378:J379" si="44">H379</f>
        <v>26500</v>
      </c>
      <c r="I378" s="109">
        <f t="shared" si="44"/>
        <v>18000</v>
      </c>
      <c r="J378" s="109">
        <f t="shared" si="44"/>
        <v>18000</v>
      </c>
    </row>
    <row r="379" spans="1:233" x14ac:dyDescent="0.2">
      <c r="A379" s="107"/>
      <c r="B379" s="107"/>
      <c r="C379" s="107"/>
      <c r="D379" s="107">
        <v>3811</v>
      </c>
      <c r="E379" s="107"/>
      <c r="F379" s="108"/>
      <c r="G379" s="108" t="s">
        <v>268</v>
      </c>
      <c r="H379" s="109">
        <f t="shared" si="44"/>
        <v>26500</v>
      </c>
      <c r="I379" s="109">
        <f t="shared" si="44"/>
        <v>18000</v>
      </c>
      <c r="J379" s="109">
        <f t="shared" si="44"/>
        <v>18000</v>
      </c>
    </row>
    <row r="380" spans="1:233" x14ac:dyDescent="0.2">
      <c r="A380" s="107"/>
      <c r="B380" s="107"/>
      <c r="C380" s="107"/>
      <c r="D380" s="107"/>
      <c r="E380" s="107"/>
      <c r="F380" s="108">
        <v>3811</v>
      </c>
      <c r="G380" s="108" t="s">
        <v>268</v>
      </c>
      <c r="H380" s="109">
        <v>26500</v>
      </c>
      <c r="I380" s="109">
        <f>SUM(I381:I388)</f>
        <v>18000</v>
      </c>
      <c r="J380" s="109">
        <f>SUM(J381:J388)</f>
        <v>18000</v>
      </c>
    </row>
    <row r="381" spans="1:233" x14ac:dyDescent="0.2">
      <c r="A381" s="110"/>
      <c r="B381" s="110"/>
      <c r="C381" s="110"/>
      <c r="D381" s="110"/>
      <c r="E381" s="110"/>
      <c r="F381" s="111">
        <v>381145</v>
      </c>
      <c r="G381" s="111" t="s">
        <v>427</v>
      </c>
      <c r="H381" s="112">
        <v>0</v>
      </c>
      <c r="I381" s="112">
        <f t="shared" ref="I381:I388" si="45">J381-H381</f>
        <v>0</v>
      </c>
      <c r="J381" s="112">
        <v>0</v>
      </c>
    </row>
    <row r="382" spans="1:233" x14ac:dyDescent="0.2">
      <c r="A382" s="110"/>
      <c r="B382" s="110"/>
      <c r="C382" s="110"/>
      <c r="D382" s="110"/>
      <c r="E382" s="110"/>
      <c r="F382" s="111">
        <v>3811481</v>
      </c>
      <c r="G382" s="118" t="s">
        <v>428</v>
      </c>
      <c r="H382" s="112">
        <v>0</v>
      </c>
      <c r="I382" s="112">
        <f t="shared" si="45"/>
        <v>3000</v>
      </c>
      <c r="J382" s="112">
        <v>3000</v>
      </c>
    </row>
    <row r="383" spans="1:233" x14ac:dyDescent="0.2">
      <c r="A383" s="110"/>
      <c r="B383" s="110"/>
      <c r="C383" s="110"/>
      <c r="D383" s="110"/>
      <c r="E383" s="110"/>
      <c r="F383" s="111">
        <v>381147</v>
      </c>
      <c r="G383" s="111" t="s">
        <v>429</v>
      </c>
      <c r="H383" s="112">
        <v>0</v>
      </c>
      <c r="I383" s="112">
        <f t="shared" si="45"/>
        <v>1500</v>
      </c>
      <c r="J383" s="112">
        <v>1500</v>
      </c>
    </row>
    <row r="384" spans="1:233" ht="22.5" x14ac:dyDescent="0.2">
      <c r="A384" s="110"/>
      <c r="B384" s="110"/>
      <c r="C384" s="110"/>
      <c r="D384" s="110"/>
      <c r="E384" s="110"/>
      <c r="F384" s="111">
        <v>381148</v>
      </c>
      <c r="G384" s="118" t="s">
        <v>430</v>
      </c>
      <c r="H384" s="112">
        <v>0</v>
      </c>
      <c r="I384" s="112">
        <f t="shared" si="45"/>
        <v>5000</v>
      </c>
      <c r="J384" s="112">
        <v>5000</v>
      </c>
    </row>
    <row r="385" spans="1:12" ht="22.5" x14ac:dyDescent="0.2">
      <c r="A385" s="110"/>
      <c r="B385" s="110"/>
      <c r="C385" s="110"/>
      <c r="D385" s="110"/>
      <c r="E385" s="110"/>
      <c r="F385" s="111">
        <v>381149</v>
      </c>
      <c r="G385" s="118" t="s">
        <v>431</v>
      </c>
      <c r="H385" s="112">
        <v>0</v>
      </c>
      <c r="I385" s="112">
        <f t="shared" si="45"/>
        <v>0</v>
      </c>
      <c r="J385" s="112">
        <v>0</v>
      </c>
    </row>
    <row r="386" spans="1:12" x14ac:dyDescent="0.2">
      <c r="A386" s="110"/>
      <c r="B386" s="110"/>
      <c r="C386" s="110"/>
      <c r="D386" s="110"/>
      <c r="E386" s="110"/>
      <c r="F386" s="111">
        <v>381192</v>
      </c>
      <c r="G386" s="118" t="s">
        <v>534</v>
      </c>
      <c r="H386" s="112">
        <v>0</v>
      </c>
      <c r="I386" s="112">
        <f t="shared" si="45"/>
        <v>3000</v>
      </c>
      <c r="J386" s="112">
        <v>3000</v>
      </c>
    </row>
    <row r="387" spans="1:12" x14ac:dyDescent="0.2">
      <c r="A387" s="110"/>
      <c r="B387" s="110"/>
      <c r="C387" s="110"/>
      <c r="D387" s="110"/>
      <c r="E387" s="110"/>
      <c r="F387" s="111">
        <v>3811498</v>
      </c>
      <c r="G387" s="111" t="s">
        <v>432</v>
      </c>
      <c r="H387" s="112">
        <v>0</v>
      </c>
      <c r="I387" s="112">
        <f t="shared" si="45"/>
        <v>500</v>
      </c>
      <c r="J387" s="112">
        <v>500</v>
      </c>
    </row>
    <row r="388" spans="1:12" x14ac:dyDescent="0.2">
      <c r="A388" s="110"/>
      <c r="B388" s="110"/>
      <c r="C388" s="110"/>
      <c r="D388" s="110"/>
      <c r="E388" s="110"/>
      <c r="F388" s="111">
        <v>3811499</v>
      </c>
      <c r="G388" s="111" t="s">
        <v>433</v>
      </c>
      <c r="H388" s="112">
        <v>0</v>
      </c>
      <c r="I388" s="112">
        <f t="shared" si="45"/>
        <v>5000</v>
      </c>
      <c r="J388" s="112">
        <v>5000</v>
      </c>
    </row>
    <row r="389" spans="1:12" x14ac:dyDescent="0.2">
      <c r="A389" s="107"/>
      <c r="B389" s="107"/>
      <c r="C389" s="107">
        <v>382</v>
      </c>
      <c r="D389" s="107"/>
      <c r="E389" s="110">
        <v>11</v>
      </c>
      <c r="F389" s="108"/>
      <c r="G389" s="108" t="s">
        <v>271</v>
      </c>
      <c r="H389" s="109">
        <f t="shared" ref="H389:J390" si="46">H390</f>
        <v>13000</v>
      </c>
      <c r="I389" s="109">
        <f t="shared" si="46"/>
        <v>0</v>
      </c>
      <c r="J389" s="109">
        <f t="shared" si="46"/>
        <v>13000</v>
      </c>
    </row>
    <row r="390" spans="1:12" x14ac:dyDescent="0.2">
      <c r="A390" s="107"/>
      <c r="B390" s="107"/>
      <c r="C390" s="107"/>
      <c r="D390" s="107">
        <v>3821</v>
      </c>
      <c r="E390" s="107"/>
      <c r="F390" s="108"/>
      <c r="G390" s="108" t="s">
        <v>272</v>
      </c>
      <c r="H390" s="109">
        <f t="shared" si="46"/>
        <v>13000</v>
      </c>
      <c r="I390" s="109">
        <f t="shared" si="46"/>
        <v>0</v>
      </c>
      <c r="J390" s="109">
        <f t="shared" si="46"/>
        <v>13000</v>
      </c>
    </row>
    <row r="391" spans="1:12" x14ac:dyDescent="0.2">
      <c r="A391" s="110"/>
      <c r="B391" s="110"/>
      <c r="C391" s="110"/>
      <c r="D391" s="110"/>
      <c r="E391" s="110"/>
      <c r="F391" s="111">
        <v>38217</v>
      </c>
      <c r="G391" s="111" t="s">
        <v>434</v>
      </c>
      <c r="H391" s="112">
        <f>'1. IZMJENE I DOP.PLANA A. 2019.'!H296</f>
        <v>13000</v>
      </c>
      <c r="I391" s="112">
        <f>J391-H391</f>
        <v>0</v>
      </c>
      <c r="J391" s="112">
        <f>'1. IZMJENE I DOP.PLANA A. 2019.'!J296</f>
        <v>13000</v>
      </c>
    </row>
    <row r="392" spans="1:12" x14ac:dyDescent="0.2">
      <c r="A392" s="130" t="s">
        <v>18</v>
      </c>
      <c r="B392" s="130"/>
      <c r="C392" s="130"/>
      <c r="D392" s="130"/>
      <c r="E392" s="130"/>
      <c r="F392" s="130"/>
      <c r="G392" s="130"/>
      <c r="H392" s="131">
        <f>H11+H28+H110+H133+H139+H156+H169+H181+H187+H200+H208+H218+H230+H247+H258+H267+H274+H280+H287+H308+H325+H331+H337+H351+H358+H375+H317</f>
        <v>13975500</v>
      </c>
      <c r="I392" s="131">
        <f>J392-H392</f>
        <v>-314900</v>
      </c>
      <c r="J392" s="132">
        <f>J11+J28+J110+J133+J139+J156+J169+J181+J187+J200+J208+J218+J230+J247+J258+J267+J274+J280+J287+J308+J325+J331+J337+J351+J358+J375+J317</f>
        <v>13660600</v>
      </c>
    </row>
    <row r="393" spans="1:12" x14ac:dyDescent="0.2">
      <c r="A393" s="133"/>
      <c r="B393" s="133"/>
      <c r="C393" s="133"/>
      <c r="D393" s="133"/>
      <c r="E393" s="133"/>
      <c r="F393" s="134"/>
      <c r="G393" s="134"/>
      <c r="H393" s="135"/>
      <c r="I393" s="135"/>
      <c r="J393" s="135"/>
    </row>
    <row r="394" spans="1:12" x14ac:dyDescent="0.2">
      <c r="A394" s="133"/>
      <c r="B394" s="133"/>
      <c r="C394" s="133"/>
      <c r="D394" s="133"/>
      <c r="E394" s="133"/>
      <c r="F394" s="134"/>
      <c r="G394" s="134"/>
      <c r="H394" s="136"/>
      <c r="I394" s="136"/>
      <c r="J394" s="137"/>
      <c r="K394" s="137"/>
      <c r="L394" s="137"/>
    </row>
    <row r="395" spans="1:12" x14ac:dyDescent="0.2">
      <c r="A395" s="133"/>
      <c r="B395" s="138" t="s">
        <v>435</v>
      </c>
      <c r="C395" s="138"/>
      <c r="D395" s="138"/>
      <c r="E395" s="138"/>
      <c r="F395" s="138"/>
      <c r="G395" s="134"/>
      <c r="H395" s="139"/>
      <c r="I395" s="139"/>
      <c r="J395" s="137"/>
      <c r="K395" s="137"/>
      <c r="L395" s="137"/>
    </row>
    <row r="396" spans="1:12" x14ac:dyDescent="0.2">
      <c r="A396" s="133"/>
      <c r="B396" s="133"/>
      <c r="C396" s="133"/>
      <c r="D396" s="133"/>
      <c r="E396" s="133"/>
      <c r="F396" s="140"/>
      <c r="G396" s="140"/>
      <c r="H396" s="141"/>
      <c r="I396" s="141"/>
      <c r="J396" s="137"/>
      <c r="K396" s="137"/>
      <c r="L396" s="137"/>
    </row>
    <row r="397" spans="1:12" ht="38.25" customHeight="1" x14ac:dyDescent="0.2">
      <c r="A397" s="228" t="s">
        <v>490</v>
      </c>
      <c r="B397" s="228"/>
      <c r="C397" s="228"/>
      <c r="D397" s="228"/>
      <c r="E397" s="228"/>
      <c r="F397" s="228"/>
      <c r="G397" s="228"/>
      <c r="H397" s="228"/>
      <c r="I397" s="228"/>
      <c r="J397" s="228"/>
    </row>
    <row r="398" spans="1:12" x14ac:dyDescent="0.2">
      <c r="A398" s="133"/>
      <c r="B398" s="133"/>
      <c r="C398" s="133"/>
      <c r="D398" s="133"/>
      <c r="E398" s="133"/>
      <c r="F398" s="142"/>
      <c r="G398" s="142"/>
      <c r="H398" s="142"/>
      <c r="I398" s="142"/>
      <c r="J398" s="142"/>
    </row>
    <row r="399" spans="1:12" ht="51" x14ac:dyDescent="0.2">
      <c r="B399" s="143" t="s">
        <v>436</v>
      </c>
      <c r="C399" s="143"/>
      <c r="D399" s="143"/>
      <c r="E399" s="143"/>
      <c r="F399" s="143"/>
      <c r="G399" s="144"/>
      <c r="H399" s="145" t="s">
        <v>437</v>
      </c>
      <c r="I399" s="145"/>
      <c r="J399" s="145"/>
    </row>
    <row r="400" spans="1:12" ht="25.5" x14ac:dyDescent="0.2">
      <c r="B400" s="143" t="s">
        <v>438</v>
      </c>
      <c r="C400" s="143"/>
      <c r="D400" s="143"/>
      <c r="E400" s="143"/>
      <c r="F400" s="143"/>
      <c r="G400" s="146"/>
      <c r="H400" s="147" t="s">
        <v>439</v>
      </c>
      <c r="I400" s="147"/>
      <c r="J400" s="147"/>
    </row>
    <row r="401" spans="2:9" x14ac:dyDescent="0.2">
      <c r="B401" s="143" t="s">
        <v>440</v>
      </c>
      <c r="C401" s="143"/>
      <c r="D401" s="143"/>
      <c r="E401" s="143"/>
      <c r="F401" s="143"/>
      <c r="H401" s="147"/>
      <c r="I401" s="147"/>
    </row>
  </sheetData>
  <mergeCells count="5">
    <mergeCell ref="A6:K6"/>
    <mergeCell ref="A8:J8"/>
    <mergeCell ref="A397:J397"/>
    <mergeCell ref="A1:F1"/>
    <mergeCell ref="A3:F3"/>
  </mergeCells>
  <pageMargins left="0.7" right="0.7" top="0.75" bottom="0.75" header="0.3" footer="0.3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40"/>
  <sheetViews>
    <sheetView topLeftCell="A28" workbookViewId="0">
      <selection activeCell="A39" sqref="A39"/>
    </sheetView>
  </sheetViews>
  <sheetFormatPr defaultRowHeight="12.75" x14ac:dyDescent="0.2"/>
  <cols>
    <col min="1" max="1" width="36.85546875" customWidth="1"/>
    <col min="3" max="3" width="30" customWidth="1"/>
    <col min="4" max="4" width="21.140625" hidden="1" customWidth="1"/>
    <col min="5" max="5" width="12.42578125" hidden="1" customWidth="1"/>
    <col min="6" max="6" width="14.42578125" customWidth="1"/>
    <col min="7" max="7" width="17.5703125" customWidth="1"/>
    <col min="8" max="8" width="0.28515625" customWidth="1"/>
    <col min="9" max="16" width="9.140625" hidden="1" customWidth="1"/>
  </cols>
  <sheetData>
    <row r="1" spans="1:16" x14ac:dyDescent="0.2">
      <c r="A1" s="148" t="s">
        <v>0</v>
      </c>
      <c r="B1" s="148"/>
      <c r="C1" s="148"/>
      <c r="D1" s="148"/>
      <c r="E1" s="149"/>
      <c r="F1" s="149"/>
      <c r="G1" s="149"/>
    </row>
    <row r="2" spans="1:16" x14ac:dyDescent="0.2">
      <c r="A2" s="150" t="s">
        <v>1</v>
      </c>
      <c r="B2" s="150"/>
      <c r="C2" s="150"/>
      <c r="D2" s="150"/>
      <c r="E2" s="149"/>
      <c r="F2" s="149"/>
      <c r="G2" s="149"/>
    </row>
    <row r="3" spans="1:16" x14ac:dyDescent="0.2">
      <c r="A3" s="148" t="s">
        <v>2</v>
      </c>
      <c r="B3" s="148"/>
      <c r="C3" s="148"/>
      <c r="D3" s="148"/>
      <c r="E3" s="149"/>
      <c r="F3" s="149"/>
      <c r="G3" s="149"/>
    </row>
    <row r="4" spans="1:16" x14ac:dyDescent="0.2">
      <c r="A4" s="148" t="s">
        <v>441</v>
      </c>
      <c r="B4" s="148"/>
      <c r="C4" s="148"/>
      <c r="D4" s="148"/>
      <c r="E4" s="149"/>
      <c r="F4" s="149"/>
      <c r="G4" s="149"/>
    </row>
    <row r="5" spans="1:16" x14ac:dyDescent="0.2">
      <c r="A5" s="149"/>
      <c r="B5" s="149"/>
      <c r="C5" s="149"/>
      <c r="D5" s="149"/>
      <c r="E5" s="149"/>
      <c r="F5" s="149"/>
      <c r="G5" s="149"/>
    </row>
    <row r="6" spans="1:16" x14ac:dyDescent="0.2">
      <c r="A6" s="149"/>
      <c r="B6" s="149"/>
      <c r="C6" s="151"/>
      <c r="D6" s="149"/>
      <c r="E6" s="149"/>
      <c r="F6" s="149"/>
      <c r="G6" s="149"/>
    </row>
    <row r="7" spans="1:16" x14ac:dyDescent="0.2">
      <c r="A7" s="149"/>
      <c r="B7" s="149"/>
      <c r="C7" s="149"/>
      <c r="D7" s="149"/>
      <c r="E7" s="149"/>
      <c r="F7" s="149"/>
      <c r="G7" s="149"/>
    </row>
    <row r="8" spans="1:16" x14ac:dyDescent="0.2">
      <c r="A8" s="149"/>
      <c r="B8" s="149"/>
      <c r="C8" s="149"/>
      <c r="D8" s="149"/>
      <c r="E8" s="149"/>
      <c r="F8" s="149"/>
      <c r="G8" s="149"/>
    </row>
    <row r="9" spans="1:16" ht="68.25" customHeight="1" x14ac:dyDescent="0.2">
      <c r="A9" s="230" t="s">
        <v>554</v>
      </c>
      <c r="B9" s="230"/>
      <c r="C9" s="230"/>
      <c r="D9" s="230"/>
      <c r="E9" s="230"/>
      <c r="F9" s="230"/>
      <c r="G9" s="230"/>
      <c r="H9" s="230"/>
      <c r="I9" s="230"/>
      <c r="J9" s="230"/>
      <c r="K9" s="230"/>
      <c r="L9" s="230"/>
      <c r="M9" s="230"/>
      <c r="N9" s="230"/>
      <c r="O9" s="230"/>
      <c r="P9" s="230"/>
    </row>
    <row r="10" spans="1:16" x14ac:dyDescent="0.2">
      <c r="A10" s="149"/>
      <c r="B10" s="149"/>
      <c r="C10" s="149"/>
      <c r="D10" s="149"/>
      <c r="E10" s="149"/>
      <c r="F10" s="149"/>
      <c r="G10" s="149"/>
    </row>
    <row r="11" spans="1:16" ht="15" customHeight="1" x14ac:dyDescent="0.2">
      <c r="A11" s="231" t="s">
        <v>494</v>
      </c>
      <c r="B11" s="231"/>
      <c r="C11" s="231"/>
      <c r="D11" s="231"/>
      <c r="E11" s="231"/>
      <c r="F11" s="231"/>
      <c r="G11" s="231"/>
      <c r="H11" s="231"/>
      <c r="I11" s="231"/>
    </row>
    <row r="12" spans="1:16" x14ac:dyDescent="0.2">
      <c r="A12" s="231"/>
      <c r="B12" s="231"/>
      <c r="C12" s="231"/>
      <c r="D12" s="231"/>
      <c r="E12" s="231"/>
      <c r="F12" s="231"/>
      <c r="G12" s="231"/>
      <c r="H12" s="231"/>
      <c r="I12" s="231"/>
    </row>
    <row r="13" spans="1:16" x14ac:dyDescent="0.2">
      <c r="A13" s="152"/>
      <c r="B13" s="152"/>
      <c r="C13" s="152"/>
      <c r="D13" s="152"/>
      <c r="E13" s="152"/>
      <c r="F13" s="152"/>
      <c r="G13" s="152"/>
    </row>
    <row r="14" spans="1:16" x14ac:dyDescent="0.2">
      <c r="A14" s="152"/>
      <c r="B14" s="152"/>
      <c r="C14" s="152"/>
      <c r="D14" s="152"/>
      <c r="E14" s="152"/>
      <c r="F14" s="152"/>
      <c r="G14" s="152"/>
    </row>
    <row r="15" spans="1:16" x14ac:dyDescent="0.2">
      <c r="A15" s="133"/>
      <c r="B15" s="153"/>
      <c r="C15" s="154" t="s">
        <v>442</v>
      </c>
      <c r="D15" s="154"/>
      <c r="E15" s="154"/>
      <c r="F15" s="154"/>
      <c r="G15" s="154"/>
    </row>
    <row r="16" spans="1:16" x14ac:dyDescent="0.2">
      <c r="A16" s="152"/>
      <c r="B16" s="152"/>
      <c r="C16" s="152"/>
      <c r="D16" s="152"/>
      <c r="E16" s="152"/>
      <c r="F16" s="152"/>
      <c r="G16" s="152"/>
    </row>
    <row r="17" spans="1:7" ht="22.5" x14ac:dyDescent="0.2">
      <c r="A17" s="110" t="s">
        <v>443</v>
      </c>
      <c r="B17" s="155" t="s">
        <v>25</v>
      </c>
      <c r="C17" s="110" t="s">
        <v>7</v>
      </c>
      <c r="D17" s="110"/>
      <c r="E17" s="110"/>
      <c r="F17" s="107" t="s">
        <v>444</v>
      </c>
      <c r="G17" s="107" t="s">
        <v>486</v>
      </c>
    </row>
    <row r="18" spans="1:7" x14ac:dyDescent="0.2">
      <c r="A18" s="110"/>
      <c r="B18" s="110"/>
      <c r="C18" s="110"/>
      <c r="D18" s="110"/>
      <c r="E18" s="110"/>
      <c r="F18" s="107" t="s">
        <v>495</v>
      </c>
      <c r="G18" s="107">
        <v>2019</v>
      </c>
    </row>
    <row r="19" spans="1:7" x14ac:dyDescent="0.2">
      <c r="A19" s="110" t="s">
        <v>445</v>
      </c>
      <c r="B19" s="156">
        <v>41241</v>
      </c>
      <c r="C19" s="157" t="s">
        <v>284</v>
      </c>
      <c r="D19" s="157"/>
      <c r="E19" s="157"/>
      <c r="F19" s="158">
        <f>'1. IZMJENE I DOP.PLANA A. 2019.'!H311</f>
        <v>450000</v>
      </c>
      <c r="G19" s="158">
        <f>'1. IZMJENE I DOP.PLANA A. 2019.'!J311</f>
        <v>0</v>
      </c>
    </row>
    <row r="20" spans="1:7" x14ac:dyDescent="0.2">
      <c r="A20" s="156" t="s">
        <v>446</v>
      </c>
      <c r="B20" s="156">
        <v>412410</v>
      </c>
      <c r="C20" s="157" t="s">
        <v>285</v>
      </c>
      <c r="D20" s="157"/>
      <c r="E20" s="157"/>
      <c r="F20" s="158">
        <f>'1. IZMJENE I DOP.PLANA A. 2019.'!H312</f>
        <v>100000</v>
      </c>
      <c r="G20" s="158">
        <f>'1. IZMJENE I DOP.PLANA A. 2019.'!J312</f>
        <v>0</v>
      </c>
    </row>
    <row r="21" spans="1:7" x14ac:dyDescent="0.2">
      <c r="A21" s="110" t="s">
        <v>447</v>
      </c>
      <c r="B21" s="156">
        <v>412411</v>
      </c>
      <c r="C21" s="157" t="s">
        <v>512</v>
      </c>
      <c r="D21" s="157"/>
      <c r="E21" s="157"/>
      <c r="F21" s="158">
        <f>'1. IZMJENE I DOP.PLANA A. 2019.'!H313</f>
        <v>150000</v>
      </c>
      <c r="G21" s="158">
        <f>'1. IZMJENE I DOP.PLANA A. 2019.'!J313</f>
        <v>0</v>
      </c>
    </row>
    <row r="22" spans="1:7" x14ac:dyDescent="0.2">
      <c r="A22" s="110" t="s">
        <v>448</v>
      </c>
      <c r="B22" s="156">
        <v>412611</v>
      </c>
      <c r="C22" s="157" t="s">
        <v>287</v>
      </c>
      <c r="D22" s="157"/>
      <c r="E22" s="157"/>
      <c r="F22" s="158">
        <f>'1. IZMJENE I DOP.PLANA A. 2019.'!H316</f>
        <v>50000</v>
      </c>
      <c r="G22" s="158">
        <f>'1. IZMJENE I DOP.PLANA A. 2019.'!J316</f>
        <v>44000</v>
      </c>
    </row>
    <row r="23" spans="1:7" x14ac:dyDescent="0.2">
      <c r="A23" s="156" t="s">
        <v>449</v>
      </c>
      <c r="B23" s="156">
        <f>'1. IZMJENE I DOP.PLANA A. 2019.'!F322</f>
        <v>421310</v>
      </c>
      <c r="C23" s="157" t="str">
        <f>'1. IZMJENE I DOP.PLANA A. 2019.'!G322</f>
        <v>Ceste-EU natječaji</v>
      </c>
      <c r="D23" s="157"/>
      <c r="E23" s="157"/>
      <c r="F23" s="158">
        <f>'1. IZMJENE I DOP.PLANA A. 2019.'!H322</f>
        <v>6000000</v>
      </c>
      <c r="G23" s="158">
        <f>'1. IZMJENE I DOP.PLANA A. 2019.'!J322</f>
        <v>6363030</v>
      </c>
    </row>
    <row r="24" spans="1:7" x14ac:dyDescent="0.2">
      <c r="A24" s="110" t="s">
        <v>450</v>
      </c>
      <c r="B24" s="156">
        <v>41261</v>
      </c>
      <c r="C24" s="157" t="s">
        <v>536</v>
      </c>
      <c r="D24" s="157"/>
      <c r="E24" s="157"/>
      <c r="F24" s="158">
        <f>'1. IZMJENE I DOP.PLANA A. 2019.'!H308</f>
        <v>0</v>
      </c>
      <c r="G24" s="158">
        <v>12200</v>
      </c>
    </row>
    <row r="25" spans="1:7" x14ac:dyDescent="0.2">
      <c r="A25" s="110" t="s">
        <v>451</v>
      </c>
      <c r="B25" s="156">
        <v>421312</v>
      </c>
      <c r="C25" s="157" t="s">
        <v>293</v>
      </c>
      <c r="D25" s="157"/>
      <c r="E25" s="157"/>
      <c r="F25" s="158">
        <f>'1. IZMJENE I DOP.PLANA A. 2019.'!H323</f>
        <v>400000</v>
      </c>
      <c r="G25" s="158">
        <f>'1. IZMJENE I DOP.PLANA A. 2019.'!J323</f>
        <v>1043000</v>
      </c>
    </row>
    <row r="26" spans="1:7" x14ac:dyDescent="0.2">
      <c r="A26" s="156" t="s">
        <v>453</v>
      </c>
      <c r="B26" s="156">
        <f>'1. IZMJENE I DOP.PLANA A. 2019.'!F325</f>
        <v>42141</v>
      </c>
      <c r="C26" s="157" t="str">
        <f>'1. IZMJENE I DOP.PLANA A. 2019.'!G325</f>
        <v>Kanalizacija i odvodnja</v>
      </c>
      <c r="D26" s="157"/>
      <c r="E26" s="157"/>
      <c r="F26" s="158">
        <f>'1. IZMJENE I DOP.PLANA A. 2019.'!H325</f>
        <v>250000</v>
      </c>
      <c r="G26" s="158">
        <f>'1. IZMJENE I DOP.PLANA A. 2019.'!J325</f>
        <v>123000</v>
      </c>
    </row>
    <row r="27" spans="1:7" x14ac:dyDescent="0.2">
      <c r="A27" s="110" t="s">
        <v>454</v>
      </c>
      <c r="B27" s="156">
        <f>'1. IZMJENE I DOP.PLANA A. 2019.'!F326</f>
        <v>421411</v>
      </c>
      <c r="C27" s="157" t="str">
        <f>'1. IZMJENE I DOP.PLANA A. 2019.'!G326</f>
        <v>Izgradnja javne rasvjete</v>
      </c>
      <c r="D27" s="157"/>
      <c r="E27" s="157"/>
      <c r="F27" s="158">
        <f>'1. IZMJENE I DOP.PLANA A. 2019.'!H326</f>
        <v>220000</v>
      </c>
      <c r="G27" s="158">
        <f>'1. IZMJENE I DOP.PLANA A. 2019.'!J326</f>
        <v>141000</v>
      </c>
    </row>
    <row r="28" spans="1:7" x14ac:dyDescent="0.2">
      <c r="A28" s="110" t="s">
        <v>467</v>
      </c>
      <c r="B28" s="156">
        <v>426210</v>
      </c>
      <c r="C28" s="157" t="s">
        <v>452</v>
      </c>
      <c r="D28" s="157"/>
      <c r="E28" s="157"/>
      <c r="F28" s="158">
        <f>'1. IZMJENE I DOP.PLANA A. 2019.'!H339</f>
        <v>10000</v>
      </c>
      <c r="G28" s="158">
        <f>'1. IZMJENE I DOP.PLANA A. 2019.'!J339</f>
        <v>17500</v>
      </c>
    </row>
    <row r="29" spans="1:7" x14ac:dyDescent="0.2">
      <c r="A29" s="156" t="s">
        <v>478</v>
      </c>
      <c r="B29" s="156">
        <f>'1. IZMJENE I DOP.PLANA A. 2019.'!F327</f>
        <v>421412</v>
      </c>
      <c r="C29" s="157" t="str">
        <f>'1. IZMJENE I DOP.PLANA A. 2019.'!G327</f>
        <v>Ostali građevinski objekti - Projekti</v>
      </c>
      <c r="D29" s="157"/>
      <c r="E29" s="157"/>
      <c r="F29" s="158">
        <f>'1. IZMJENE I DOP.PLANA A. 2019.'!H327</f>
        <v>250000</v>
      </c>
      <c r="G29" s="158">
        <f>'1. IZMJENE I DOP.PLANA A. 2019.'!J327</f>
        <v>181000</v>
      </c>
    </row>
    <row r="30" spans="1:7" x14ac:dyDescent="0.2">
      <c r="A30" s="159" t="s">
        <v>540</v>
      </c>
      <c r="B30" s="156">
        <f>'1. IZMJENE I DOP.PLANA A. 2019.'!F328</f>
        <v>421413</v>
      </c>
      <c r="C30" s="157" t="str">
        <f>'1. IZMJENE I DOP.PLANA A. 2019.'!G328</f>
        <v>Parkiralište kod groblja</v>
      </c>
      <c r="D30" s="157"/>
      <c r="E30" s="157"/>
      <c r="F30" s="158">
        <f>'1. IZMJENE I DOP.PLANA A. 2019.'!H328</f>
        <v>80000</v>
      </c>
      <c r="G30" s="158">
        <f>'1. IZMJENE I DOP.PLANA A. 2019.'!J328</f>
        <v>0</v>
      </c>
    </row>
    <row r="31" spans="1:7" x14ac:dyDescent="0.2">
      <c r="A31" s="156" t="s">
        <v>541</v>
      </c>
      <c r="B31" s="156">
        <f>'1. IZMJENE I DOP.PLANA A. 2019.'!F329</f>
        <v>421490</v>
      </c>
      <c r="C31" s="157" t="str">
        <f>'1. IZMJENE I DOP.PLANA A. 2019.'!G329</f>
        <v>Proširenje groblja</v>
      </c>
      <c r="D31" s="157"/>
      <c r="E31" s="157"/>
      <c r="F31" s="158">
        <f>'1. IZMJENE I DOP.PLANA A. 2019.'!H329</f>
        <v>200000</v>
      </c>
      <c r="G31" s="158">
        <f>'1. IZMJENE I DOP.PLANA A. 2019.'!J329</f>
        <v>7000</v>
      </c>
    </row>
    <row r="32" spans="1:7" x14ac:dyDescent="0.2">
      <c r="A32" s="130" t="s">
        <v>455</v>
      </c>
      <c r="B32" s="130"/>
      <c r="C32" s="130"/>
      <c r="D32" s="130"/>
      <c r="E32" s="130"/>
      <c r="F32" s="131">
        <f>SUM(F19:F31)</f>
        <v>8160000</v>
      </c>
      <c r="G32" s="160">
        <f>SUM(G19:G31)</f>
        <v>7931730</v>
      </c>
    </row>
    <row r="33" spans="1:8" x14ac:dyDescent="0.2">
      <c r="A33" s="152"/>
      <c r="B33" s="152"/>
      <c r="C33" s="152"/>
      <c r="D33" s="152"/>
      <c r="E33" s="152"/>
      <c r="F33" s="152"/>
      <c r="G33" s="152"/>
    </row>
    <row r="34" spans="1:8" x14ac:dyDescent="0.2">
      <c r="A34" s="3"/>
      <c r="B34" s="3"/>
      <c r="C34" s="3"/>
      <c r="D34" s="3"/>
      <c r="E34" s="3"/>
      <c r="F34" s="3"/>
      <c r="G34" s="3"/>
    </row>
    <row r="35" spans="1:8" x14ac:dyDescent="0.2">
      <c r="C35" t="s">
        <v>559</v>
      </c>
    </row>
    <row r="36" spans="1:8" ht="53.25" customHeight="1" x14ac:dyDescent="0.2">
      <c r="A36" s="232" t="s">
        <v>558</v>
      </c>
      <c r="B36" s="232"/>
      <c r="C36" s="232"/>
      <c r="D36" s="232"/>
      <c r="E36" s="232"/>
      <c r="F36" s="232"/>
      <c r="G36" s="232"/>
      <c r="H36" s="218"/>
    </row>
    <row r="37" spans="1:8" x14ac:dyDescent="0.2">
      <c r="B37" t="s">
        <v>555</v>
      </c>
    </row>
    <row r="38" spans="1:8" x14ac:dyDescent="0.2">
      <c r="A38" t="s">
        <v>436</v>
      </c>
      <c r="B38" t="s">
        <v>556</v>
      </c>
    </row>
    <row r="39" spans="1:8" x14ac:dyDescent="0.2">
      <c r="A39" t="s">
        <v>438</v>
      </c>
      <c r="B39" t="s">
        <v>557</v>
      </c>
    </row>
    <row r="40" spans="1:8" x14ac:dyDescent="0.2">
      <c r="A40" t="s">
        <v>560</v>
      </c>
    </row>
  </sheetData>
  <mergeCells count="3">
    <mergeCell ref="A9:P9"/>
    <mergeCell ref="A11:I12"/>
    <mergeCell ref="A36:G36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7"/>
  <sheetViews>
    <sheetView topLeftCell="A25" workbookViewId="0">
      <selection activeCell="A27" sqref="A27:D27"/>
    </sheetView>
  </sheetViews>
  <sheetFormatPr defaultRowHeight="12.75" x14ac:dyDescent="0.2"/>
  <cols>
    <col min="1" max="1" width="11.28515625" customWidth="1"/>
    <col min="9" max="9" width="17" customWidth="1"/>
    <col min="10" max="10" width="14.28515625" customWidth="1"/>
  </cols>
  <sheetData>
    <row r="1" spans="1:10" ht="15" x14ac:dyDescent="0.25">
      <c r="A1" s="161" t="s">
        <v>0</v>
      </c>
      <c r="B1" s="161"/>
      <c r="C1" s="161"/>
      <c r="D1" s="161"/>
    </row>
    <row r="2" spans="1:10" ht="15" x14ac:dyDescent="0.25">
      <c r="A2" s="162" t="s">
        <v>1</v>
      </c>
      <c r="B2" s="162"/>
      <c r="C2" s="162"/>
      <c r="D2" s="162"/>
    </row>
    <row r="3" spans="1:10" ht="15" x14ac:dyDescent="0.25">
      <c r="A3" s="161" t="s">
        <v>2</v>
      </c>
      <c r="B3" s="161"/>
      <c r="C3" s="161"/>
      <c r="D3" s="161"/>
      <c r="G3" s="163"/>
    </row>
    <row r="4" spans="1:10" ht="15" x14ac:dyDescent="0.25">
      <c r="A4" s="16" t="s">
        <v>441</v>
      </c>
      <c r="B4" s="16"/>
      <c r="C4" s="16"/>
      <c r="D4" s="16"/>
      <c r="G4" s="163"/>
    </row>
    <row r="6" spans="1:10" ht="67.5" customHeight="1" x14ac:dyDescent="0.2">
      <c r="A6" s="233" t="s">
        <v>561</v>
      </c>
      <c r="B6" s="233"/>
      <c r="C6" s="233"/>
      <c r="D6" s="233"/>
      <c r="E6" s="233"/>
      <c r="F6" s="233"/>
      <c r="G6" s="233"/>
      <c r="H6" s="233"/>
      <c r="I6" s="233"/>
      <c r="J6" s="233"/>
    </row>
    <row r="7" spans="1:10" ht="14.25" x14ac:dyDescent="0.2">
      <c r="A7" s="165"/>
      <c r="B7" s="165"/>
      <c r="C7" s="165"/>
      <c r="D7" s="165"/>
      <c r="E7" s="165"/>
      <c r="F7" s="165"/>
      <c r="G7" s="165"/>
      <c r="H7" s="165"/>
      <c r="I7" s="165"/>
      <c r="J7" s="165"/>
    </row>
    <row r="8" spans="1:10" ht="60" customHeight="1" x14ac:dyDescent="0.25">
      <c r="A8" s="223" t="s">
        <v>496</v>
      </c>
      <c r="B8" s="223"/>
      <c r="C8" s="223"/>
      <c r="D8" s="223"/>
      <c r="E8" s="223"/>
      <c r="F8" s="223"/>
      <c r="G8" s="223"/>
      <c r="H8" s="223"/>
      <c r="I8" s="223"/>
      <c r="J8" s="223"/>
    </row>
    <row r="9" spans="1:10" ht="15" x14ac:dyDescent="0.25">
      <c r="A9" s="26"/>
      <c r="B9" s="26"/>
      <c r="C9" s="26"/>
      <c r="D9" s="26"/>
      <c r="E9" s="26"/>
      <c r="F9" s="26"/>
      <c r="G9" s="26"/>
      <c r="H9" s="26"/>
      <c r="I9" s="26"/>
      <c r="J9" s="26"/>
    </row>
    <row r="10" spans="1:10" ht="15" x14ac:dyDescent="0.25">
      <c r="A10" s="234" t="s">
        <v>3</v>
      </c>
      <c r="B10" s="234"/>
      <c r="C10" s="234"/>
      <c r="D10" s="234"/>
      <c r="E10" s="234"/>
      <c r="F10" s="234"/>
      <c r="G10" s="234"/>
      <c r="H10" s="234"/>
      <c r="I10" s="234"/>
      <c r="J10" s="234"/>
    </row>
    <row r="11" spans="1:10" ht="33.75" customHeight="1" x14ac:dyDescent="0.2">
      <c r="A11" s="233" t="s">
        <v>539</v>
      </c>
      <c r="B11" s="233"/>
      <c r="C11" s="233"/>
      <c r="D11" s="233"/>
      <c r="E11" s="233"/>
      <c r="F11" s="233"/>
      <c r="G11" s="233"/>
      <c r="H11" s="233"/>
      <c r="I11" s="233"/>
      <c r="J11" s="233"/>
    </row>
    <row r="12" spans="1:10" ht="14.25" x14ac:dyDescent="0.2">
      <c r="A12" s="167"/>
      <c r="B12" s="167"/>
      <c r="C12" s="167"/>
      <c r="D12" s="167"/>
      <c r="E12" s="167"/>
      <c r="F12" s="167"/>
      <c r="G12" s="167"/>
      <c r="H12" s="167"/>
      <c r="I12" s="165"/>
      <c r="J12" s="165"/>
    </row>
    <row r="13" spans="1:10" ht="15" x14ac:dyDescent="0.25">
      <c r="A13" s="234" t="s">
        <v>457</v>
      </c>
      <c r="B13" s="234"/>
      <c r="C13" s="234"/>
      <c r="D13" s="234"/>
      <c r="E13" s="234"/>
      <c r="F13" s="234"/>
      <c r="G13" s="234"/>
      <c r="H13" s="234"/>
      <c r="I13" s="234"/>
      <c r="J13" s="234"/>
    </row>
    <row r="14" spans="1:10" ht="45" customHeight="1" x14ac:dyDescent="0.2">
      <c r="A14" s="233" t="s">
        <v>458</v>
      </c>
      <c r="B14" s="233"/>
      <c r="C14" s="233"/>
      <c r="D14" s="233"/>
      <c r="E14" s="233"/>
      <c r="F14" s="233"/>
      <c r="G14" s="233"/>
      <c r="H14" s="233"/>
      <c r="I14" s="233"/>
      <c r="J14" s="233"/>
    </row>
    <row r="15" spans="1:10" ht="45" customHeight="1" x14ac:dyDescent="0.2">
      <c r="A15" s="172"/>
      <c r="B15" s="172"/>
      <c r="C15" s="172"/>
      <c r="D15" s="172"/>
      <c r="E15" s="172"/>
      <c r="F15" s="172"/>
      <c r="G15" s="172"/>
      <c r="H15" s="172"/>
      <c r="I15" s="172"/>
      <c r="J15" s="172"/>
    </row>
    <row r="16" spans="1:10" ht="14.25" x14ac:dyDescent="0.2">
      <c r="A16" s="167"/>
      <c r="B16" s="167"/>
      <c r="C16" s="167"/>
      <c r="D16" s="167"/>
      <c r="E16" s="167"/>
      <c r="F16" s="167"/>
      <c r="G16" s="167"/>
      <c r="H16" s="167"/>
      <c r="I16" s="165" t="s">
        <v>498</v>
      </c>
      <c r="J16" s="165" t="s">
        <v>499</v>
      </c>
    </row>
    <row r="17" spans="1:10" ht="14.25" x14ac:dyDescent="0.2">
      <c r="A17" s="167"/>
      <c r="B17" s="167"/>
      <c r="C17" s="167"/>
      <c r="D17" s="167"/>
      <c r="E17" s="167"/>
      <c r="F17" s="167"/>
      <c r="G17" s="167"/>
      <c r="H17" s="167"/>
      <c r="I17" s="165"/>
      <c r="J17" s="165"/>
    </row>
    <row r="18" spans="1:10" ht="14.25" x14ac:dyDescent="0.2">
      <c r="A18" s="167" t="s">
        <v>445</v>
      </c>
      <c r="B18" s="168" t="s">
        <v>459</v>
      </c>
      <c r="C18" s="168"/>
      <c r="D18" s="168"/>
      <c r="E18" s="168"/>
      <c r="F18" s="168"/>
      <c r="G18" s="168"/>
      <c r="H18" s="168"/>
      <c r="I18" s="189">
        <f>'1. IZMJ. I DOP.PLANA 2019 - II.'!J292</f>
        <v>0</v>
      </c>
      <c r="J18" s="212">
        <v>0</v>
      </c>
    </row>
    <row r="19" spans="1:10" ht="14.25" x14ac:dyDescent="0.2">
      <c r="A19" s="167" t="s">
        <v>446</v>
      </c>
      <c r="B19" s="168" t="s">
        <v>460</v>
      </c>
      <c r="C19" s="168"/>
      <c r="D19" s="168"/>
      <c r="E19" s="168"/>
      <c r="F19" s="168"/>
      <c r="G19" s="168"/>
      <c r="H19" s="168"/>
      <c r="I19" s="190">
        <f>'1. IZMJ. I DOP.PLANA 2019 - II.'!J293</f>
        <v>0</v>
      </c>
      <c r="J19" s="187">
        <v>0</v>
      </c>
    </row>
    <row r="20" spans="1:10" ht="14.25" x14ac:dyDescent="0.2">
      <c r="A20" s="167" t="s">
        <v>447</v>
      </c>
      <c r="B20" s="168" t="s">
        <v>461</v>
      </c>
      <c r="C20" s="168"/>
      <c r="D20" s="168"/>
      <c r="E20" s="168"/>
      <c r="F20" s="168"/>
      <c r="G20" s="168"/>
      <c r="H20" s="168"/>
      <c r="I20" s="190">
        <v>0</v>
      </c>
      <c r="J20" s="187">
        <v>12000</v>
      </c>
    </row>
    <row r="21" spans="1:10" ht="14.25" x14ac:dyDescent="0.2">
      <c r="A21" s="167" t="s">
        <v>448</v>
      </c>
      <c r="B21" s="168" t="s">
        <v>462</v>
      </c>
      <c r="C21" s="168"/>
      <c r="D21" s="168"/>
      <c r="E21" s="168"/>
      <c r="F21" s="168"/>
      <c r="G21" s="168"/>
      <c r="H21" s="168"/>
      <c r="I21" s="190">
        <v>0</v>
      </c>
      <c r="J21" s="187">
        <v>20000</v>
      </c>
    </row>
    <row r="22" spans="1:10" ht="14.25" x14ac:dyDescent="0.2">
      <c r="A22" s="167" t="s">
        <v>449</v>
      </c>
      <c r="B22" s="168" t="s">
        <v>463</v>
      </c>
      <c r="C22" s="168"/>
      <c r="D22" s="168"/>
      <c r="E22" s="168"/>
      <c r="F22" s="168"/>
      <c r="G22" s="168"/>
      <c r="H22" s="168"/>
      <c r="I22" s="190">
        <v>0</v>
      </c>
      <c r="J22" s="187">
        <v>12000</v>
      </c>
    </row>
    <row r="23" spans="1:10" ht="14.25" x14ac:dyDescent="0.2">
      <c r="A23" s="167" t="s">
        <v>450</v>
      </c>
      <c r="B23" s="168" t="s">
        <v>464</v>
      </c>
      <c r="C23" s="168"/>
      <c r="D23" s="168"/>
      <c r="E23" s="168"/>
      <c r="F23" s="168"/>
      <c r="G23" s="168"/>
      <c r="H23" s="168"/>
      <c r="I23" s="190">
        <f>'1. IZMJ. I DOP.PLANA 2019 - II.'!J298</f>
        <v>0</v>
      </c>
      <c r="J23" s="187">
        <v>0</v>
      </c>
    </row>
    <row r="24" spans="1:10" ht="14.25" x14ac:dyDescent="0.2">
      <c r="A24" s="167" t="s">
        <v>451</v>
      </c>
      <c r="B24" s="168" t="s">
        <v>465</v>
      </c>
      <c r="C24" s="168"/>
      <c r="D24" s="168"/>
      <c r="E24" s="168"/>
      <c r="F24" s="168"/>
      <c r="G24" s="168"/>
      <c r="H24" s="168"/>
      <c r="I24" s="190">
        <f>'1. IZMJ. I DOP.PLANA 2019 - II.'!J299</f>
        <v>0</v>
      </c>
      <c r="J24" s="187">
        <v>0</v>
      </c>
    </row>
    <row r="25" spans="1:10" ht="14.25" x14ac:dyDescent="0.2">
      <c r="A25" s="167" t="s">
        <v>453</v>
      </c>
      <c r="B25" s="168" t="s">
        <v>466</v>
      </c>
      <c r="C25" s="168"/>
      <c r="D25" s="168"/>
      <c r="E25" s="168"/>
      <c r="F25" s="168"/>
      <c r="G25" s="168"/>
      <c r="H25" s="169"/>
      <c r="I25" s="190">
        <v>0</v>
      </c>
      <c r="J25" s="187">
        <v>0</v>
      </c>
    </row>
    <row r="26" spans="1:10" ht="14.25" x14ac:dyDescent="0.2">
      <c r="A26" s="167" t="s">
        <v>454</v>
      </c>
      <c r="B26" s="168" t="s">
        <v>468</v>
      </c>
      <c r="C26" s="168"/>
      <c r="D26" s="168"/>
      <c r="E26" s="168"/>
      <c r="F26" s="168"/>
      <c r="G26" s="168"/>
      <c r="H26" s="168"/>
      <c r="I26" s="190">
        <v>0</v>
      </c>
      <c r="J26" s="187">
        <v>15000</v>
      </c>
    </row>
    <row r="27" spans="1:10" ht="15" x14ac:dyDescent="0.25">
      <c r="A27" s="234" t="s">
        <v>455</v>
      </c>
      <c r="B27" s="234"/>
      <c r="C27" s="234"/>
      <c r="D27" s="234"/>
      <c r="E27" s="161"/>
      <c r="F27" s="161"/>
      <c r="G27" s="161"/>
      <c r="H27" s="161"/>
      <c r="I27" s="170">
        <v>75000</v>
      </c>
      <c r="J27" s="170">
        <f>SUM(J18:J26)</f>
        <v>59000</v>
      </c>
    </row>
    <row r="28" spans="1:10" ht="14.25" x14ac:dyDescent="0.2">
      <c r="A28" s="171"/>
      <c r="B28" s="171"/>
      <c r="C28" s="171"/>
      <c r="D28" s="171"/>
      <c r="E28" s="171"/>
      <c r="F28" s="171"/>
      <c r="G28" s="171"/>
      <c r="H28" s="171"/>
      <c r="I28" s="165"/>
      <c r="J28" s="165"/>
    </row>
    <row r="29" spans="1:10" ht="15" x14ac:dyDescent="0.25">
      <c r="A29" s="234" t="s">
        <v>469</v>
      </c>
      <c r="B29" s="234"/>
      <c r="C29" s="234"/>
      <c r="D29" s="234"/>
      <c r="E29" s="234"/>
      <c r="F29" s="234"/>
      <c r="G29" s="234"/>
      <c r="H29" s="234"/>
      <c r="I29" s="234"/>
      <c r="J29" s="161"/>
    </row>
    <row r="30" spans="1:10" ht="15" x14ac:dyDescent="0.25">
      <c r="A30" s="234"/>
      <c r="B30" s="234"/>
      <c r="C30" s="234"/>
      <c r="D30" s="234"/>
      <c r="E30" s="234"/>
      <c r="F30" s="234"/>
      <c r="G30" s="234"/>
      <c r="H30" s="234"/>
      <c r="I30" s="234"/>
      <c r="J30" s="161"/>
    </row>
    <row r="31" spans="1:10" ht="54.75" customHeight="1" x14ac:dyDescent="0.2">
      <c r="A31" s="233" t="s">
        <v>497</v>
      </c>
      <c r="B31" s="233"/>
      <c r="C31" s="233"/>
      <c r="D31" s="233"/>
      <c r="E31" s="233"/>
      <c r="F31" s="233"/>
      <c r="G31" s="233"/>
      <c r="H31" s="233"/>
      <c r="I31" s="233"/>
      <c r="J31" s="233"/>
    </row>
    <row r="32" spans="1:10" ht="14.25" x14ac:dyDescent="0.2">
      <c r="A32" s="171"/>
      <c r="B32" s="171"/>
      <c r="C32" s="171"/>
      <c r="D32" s="171"/>
      <c r="E32" s="171"/>
      <c r="F32" s="171"/>
      <c r="G32" s="171"/>
      <c r="H32" s="171"/>
      <c r="I32" s="171"/>
      <c r="J32" s="171"/>
    </row>
    <row r="33" spans="1:10" ht="14.25" x14ac:dyDescent="0.2">
      <c r="A33" s="172"/>
      <c r="B33" s="172"/>
      <c r="C33" s="172"/>
      <c r="D33" s="172"/>
      <c r="E33" s="172"/>
      <c r="F33" s="172"/>
      <c r="G33" s="172"/>
      <c r="H33" s="172"/>
      <c r="I33" s="172"/>
      <c r="J33" s="172"/>
    </row>
    <row r="34" spans="1:10" ht="14.25" x14ac:dyDescent="0.2">
      <c r="A34" s="171"/>
      <c r="B34" s="171"/>
      <c r="C34" s="171"/>
      <c r="D34" s="171"/>
      <c r="E34" s="171"/>
      <c r="F34" s="171"/>
      <c r="G34" s="171"/>
      <c r="H34" s="171"/>
      <c r="I34" s="171"/>
      <c r="J34" s="171"/>
    </row>
    <row r="35" spans="1:10" ht="14.25" x14ac:dyDescent="0.2">
      <c r="A35" s="165"/>
      <c r="B35" s="165" t="s">
        <v>436</v>
      </c>
      <c r="C35" s="165"/>
      <c r="D35" s="165"/>
      <c r="E35" s="165"/>
      <c r="F35" s="165"/>
      <c r="G35" s="165"/>
      <c r="H35" s="165" t="s">
        <v>470</v>
      </c>
      <c r="I35" s="165"/>
      <c r="J35" s="165"/>
    </row>
    <row r="36" spans="1:10" ht="42.75" x14ac:dyDescent="0.2">
      <c r="A36" s="165"/>
      <c r="B36" s="165" t="s">
        <v>471</v>
      </c>
      <c r="C36" s="165"/>
      <c r="D36" s="165"/>
      <c r="E36" s="165"/>
      <c r="F36" s="165"/>
      <c r="G36" s="172" t="s">
        <v>472</v>
      </c>
      <c r="H36" s="172"/>
      <c r="I36" s="172"/>
      <c r="J36" s="165"/>
    </row>
    <row r="37" spans="1:10" ht="14.25" x14ac:dyDescent="0.2">
      <c r="A37" s="165"/>
      <c r="B37" s="165" t="s">
        <v>440</v>
      </c>
      <c r="C37" s="165"/>
      <c r="D37" s="165"/>
      <c r="E37" s="165"/>
      <c r="F37" s="165"/>
      <c r="G37" s="171" t="s">
        <v>439</v>
      </c>
      <c r="H37" s="171"/>
      <c r="I37" s="171"/>
      <c r="J37" s="165"/>
    </row>
  </sheetData>
  <mergeCells count="9">
    <mergeCell ref="A6:J6"/>
    <mergeCell ref="A8:J8"/>
    <mergeCell ref="A11:J11"/>
    <mergeCell ref="A14:J14"/>
    <mergeCell ref="A31:J31"/>
    <mergeCell ref="A29:I30"/>
    <mergeCell ref="A10:J10"/>
    <mergeCell ref="A13:J13"/>
    <mergeCell ref="A27:D27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45"/>
  <sheetViews>
    <sheetView topLeftCell="A25" workbookViewId="0">
      <selection activeCell="A38" sqref="A38:I38"/>
    </sheetView>
  </sheetViews>
  <sheetFormatPr defaultRowHeight="12.75" x14ac:dyDescent="0.2"/>
  <cols>
    <col min="1" max="1" width="42.28515625" customWidth="1"/>
    <col min="8" max="8" width="12.85546875" customWidth="1"/>
    <col min="9" max="9" width="18.5703125" customWidth="1"/>
  </cols>
  <sheetData>
    <row r="1" spans="1:10" ht="15" x14ac:dyDescent="0.25">
      <c r="A1" s="161" t="s">
        <v>0</v>
      </c>
      <c r="B1" s="161"/>
      <c r="C1" s="161"/>
    </row>
    <row r="2" spans="1:10" ht="15" x14ac:dyDescent="0.25">
      <c r="A2" s="162" t="s">
        <v>1</v>
      </c>
      <c r="B2" s="162"/>
      <c r="C2" s="162"/>
    </row>
    <row r="3" spans="1:10" ht="15" x14ac:dyDescent="0.25">
      <c r="A3" s="161" t="s">
        <v>2</v>
      </c>
      <c r="B3" s="161"/>
      <c r="C3" s="161"/>
      <c r="F3" s="163"/>
    </row>
    <row r="4" spans="1:10" ht="15" x14ac:dyDescent="0.25">
      <c r="A4" s="16" t="s">
        <v>441</v>
      </c>
      <c r="B4" s="16"/>
      <c r="C4" s="16"/>
      <c r="F4" s="163"/>
    </row>
    <row r="6" spans="1:10" x14ac:dyDescent="0.2">
      <c r="A6" t="s">
        <v>436</v>
      </c>
    </row>
    <row r="7" spans="1:10" x14ac:dyDescent="0.2">
      <c r="A7" t="s">
        <v>473</v>
      </c>
    </row>
    <row r="8" spans="1:10" x14ac:dyDescent="0.2">
      <c r="A8" t="s">
        <v>440</v>
      </c>
    </row>
    <row r="9" spans="1:10" ht="114" customHeight="1" x14ac:dyDescent="0.2">
      <c r="A9" s="235" t="s">
        <v>563</v>
      </c>
      <c r="B9" s="235"/>
      <c r="C9" s="235"/>
      <c r="D9" s="235"/>
      <c r="E9" s="235"/>
      <c r="F9" s="235"/>
      <c r="G9" s="235"/>
      <c r="H9" s="235"/>
      <c r="I9" s="235"/>
      <c r="J9" s="166"/>
    </row>
    <row r="11" spans="1:10" ht="63" customHeight="1" x14ac:dyDescent="0.25">
      <c r="A11" s="236" t="s">
        <v>500</v>
      </c>
      <c r="B11" s="236"/>
      <c r="C11" s="236"/>
      <c r="D11" s="236"/>
      <c r="E11" s="236"/>
      <c r="F11" s="236"/>
      <c r="G11" s="236"/>
      <c r="H11" s="236"/>
      <c r="I11" s="236"/>
      <c r="J11" s="236"/>
    </row>
    <row r="12" spans="1:10" ht="15.75" x14ac:dyDescent="0.25">
      <c r="A12" s="173"/>
      <c r="B12" s="173"/>
      <c r="C12" s="173"/>
      <c r="D12" s="173"/>
      <c r="E12" s="173"/>
      <c r="F12" s="173"/>
      <c r="G12" s="173"/>
      <c r="H12" s="173"/>
      <c r="I12" s="173"/>
      <c r="J12" s="173"/>
    </row>
    <row r="13" spans="1:10" x14ac:dyDescent="0.2">
      <c r="A13" s="219" t="s">
        <v>474</v>
      </c>
      <c r="B13" s="219"/>
      <c r="C13" s="219"/>
      <c r="D13" s="219"/>
      <c r="E13" s="219"/>
      <c r="F13" s="219"/>
      <c r="G13" s="219"/>
      <c r="H13" s="219"/>
      <c r="I13" s="219"/>
      <c r="J13" s="2"/>
    </row>
    <row r="14" spans="1:10" ht="51" customHeight="1" x14ac:dyDescent="0.2">
      <c r="A14" s="220" t="s">
        <v>562</v>
      </c>
      <c r="B14" s="220"/>
      <c r="C14" s="220"/>
      <c r="D14" s="220"/>
      <c r="E14" s="220"/>
      <c r="F14" s="220"/>
      <c r="G14" s="220"/>
      <c r="H14" s="220"/>
      <c r="I14" s="220"/>
      <c r="J14" s="174"/>
    </row>
    <row r="15" spans="1:10" x14ac:dyDescent="0.2">
      <c r="A15" s="21"/>
      <c r="B15" s="21"/>
      <c r="C15" s="21"/>
      <c r="D15" s="21"/>
      <c r="E15" s="21"/>
      <c r="F15" s="21"/>
      <c r="G15" s="21"/>
      <c r="H15" s="21"/>
    </row>
    <row r="16" spans="1:10" x14ac:dyDescent="0.2">
      <c r="A16" s="219" t="s">
        <v>456</v>
      </c>
      <c r="B16" s="219"/>
      <c r="C16" s="219"/>
      <c r="D16" s="219"/>
      <c r="E16" s="219"/>
      <c r="F16" s="219"/>
      <c r="G16" s="219"/>
      <c r="H16" s="219"/>
      <c r="I16" s="219"/>
      <c r="J16" s="219"/>
    </row>
    <row r="17" spans="1:18" x14ac:dyDescent="0.2">
      <c r="A17" s="21"/>
      <c r="B17" s="21"/>
      <c r="C17" s="21"/>
      <c r="D17" s="21"/>
      <c r="E17" s="21"/>
      <c r="F17" s="21"/>
      <c r="G17" s="21"/>
      <c r="H17" s="21"/>
    </row>
    <row r="18" spans="1:18" x14ac:dyDescent="0.2">
      <c r="A18" s="21"/>
      <c r="B18" s="175" t="s">
        <v>475</v>
      </c>
      <c r="C18" s="175"/>
      <c r="D18" s="175"/>
      <c r="E18" s="175"/>
      <c r="F18" s="175"/>
      <c r="G18" s="175"/>
      <c r="H18" s="175" t="s">
        <v>537</v>
      </c>
      <c r="I18" s="211" t="s">
        <v>503</v>
      </c>
    </row>
    <row r="19" spans="1:18" x14ac:dyDescent="0.2">
      <c r="A19" s="21"/>
    </row>
    <row r="20" spans="1:18" x14ac:dyDescent="0.2">
      <c r="A20" s="21" t="s">
        <v>445</v>
      </c>
      <c r="B20" s="143" t="s">
        <v>476</v>
      </c>
      <c r="C20" s="143"/>
      <c r="D20" s="143"/>
      <c r="E20" s="143"/>
      <c r="F20" s="143"/>
      <c r="G20" s="143"/>
      <c r="H20" s="176">
        <v>6000</v>
      </c>
      <c r="I20" s="177">
        <f>'1. IZMJ. I DOP.PLANA 2019 - II.'!J363</f>
        <v>4000</v>
      </c>
      <c r="J20" s="177"/>
    </row>
    <row r="21" spans="1:18" x14ac:dyDescent="0.2">
      <c r="A21" s="21" t="s">
        <v>446</v>
      </c>
      <c r="B21" s="143" t="s">
        <v>257</v>
      </c>
      <c r="C21" s="143"/>
      <c r="D21" s="143"/>
      <c r="E21" s="143"/>
      <c r="F21" s="143"/>
      <c r="G21" s="143"/>
      <c r="H21" s="178">
        <v>20000</v>
      </c>
      <c r="I21" s="177">
        <f>'1. IZMJENE I DOP.PLANA A. 2019.'!J276</f>
        <v>20000</v>
      </c>
      <c r="J21" s="177"/>
    </row>
    <row r="22" spans="1:18" x14ac:dyDescent="0.2">
      <c r="A22" s="21" t="s">
        <v>447</v>
      </c>
      <c r="B22" s="143" t="str">
        <f>'1. IZMJ. I DOP.PLANA 2019 - II.'!G369</f>
        <v>Pomoć socijalno ugroženim - za ogrjev</v>
      </c>
      <c r="C22" s="143"/>
      <c r="D22" s="143"/>
      <c r="E22" s="143"/>
      <c r="F22" s="143"/>
      <c r="G22" s="143"/>
      <c r="H22" s="178">
        <v>25000</v>
      </c>
      <c r="I22" s="177">
        <f>'1. IZMJENE I DOP.PLANA A. 2019.'!J277</f>
        <v>20000</v>
      </c>
      <c r="J22" s="177"/>
      <c r="L22" s="179"/>
      <c r="M22" s="143"/>
      <c r="N22" s="143"/>
      <c r="O22" s="143"/>
      <c r="P22" s="143"/>
      <c r="Q22" s="143"/>
      <c r="R22" s="143"/>
    </row>
    <row r="23" spans="1:18" x14ac:dyDescent="0.2">
      <c r="A23" s="21" t="s">
        <v>448</v>
      </c>
      <c r="B23" s="143" t="str">
        <f>'1. IZMJ. I DOP.PLANA 2019 - II.'!G370</f>
        <v>Pomoć za ljetovanje siromašnih učenika</v>
      </c>
      <c r="C23" s="143"/>
      <c r="D23" s="143"/>
      <c r="E23" s="143"/>
      <c r="F23" s="143"/>
      <c r="G23" s="143"/>
      <c r="H23" s="178">
        <v>5000</v>
      </c>
      <c r="I23" s="177">
        <f>'1. IZMJENE I DOP.PLANA A. 2019.'!J278</f>
        <v>0</v>
      </c>
      <c r="J23" s="177"/>
      <c r="L23" s="179"/>
      <c r="M23" s="143"/>
      <c r="N23" s="143"/>
      <c r="O23" s="143"/>
      <c r="P23" s="143"/>
      <c r="Q23" s="143"/>
      <c r="R23" s="143"/>
    </row>
    <row r="24" spans="1:18" x14ac:dyDescent="0.2">
      <c r="A24" s="21" t="s">
        <v>449</v>
      </c>
      <c r="B24" s="143" t="s">
        <v>264</v>
      </c>
      <c r="C24" s="143"/>
      <c r="D24" s="143"/>
      <c r="E24" s="143"/>
      <c r="F24" s="143"/>
      <c r="G24" s="143"/>
      <c r="H24" s="178">
        <v>70000</v>
      </c>
      <c r="I24" s="177">
        <v>60000</v>
      </c>
      <c r="J24" s="177"/>
      <c r="L24" s="179"/>
      <c r="M24" s="143"/>
      <c r="N24" s="143"/>
      <c r="O24" s="143"/>
      <c r="P24" s="143"/>
      <c r="Q24" s="143"/>
      <c r="R24" s="143"/>
    </row>
    <row r="25" spans="1:18" x14ac:dyDescent="0.2">
      <c r="A25" s="21" t="s">
        <v>450</v>
      </c>
      <c r="B25" s="143" t="s">
        <v>266</v>
      </c>
      <c r="C25" s="143"/>
      <c r="D25" s="143"/>
      <c r="E25" s="143"/>
      <c r="F25" s="143"/>
      <c r="G25" s="143"/>
      <c r="H25" s="178">
        <v>60000</v>
      </c>
      <c r="I25" s="177">
        <v>48000</v>
      </c>
      <c r="J25" s="177"/>
      <c r="L25" s="179"/>
      <c r="M25" s="143"/>
      <c r="N25" s="143"/>
      <c r="O25" s="143"/>
      <c r="P25" s="143"/>
      <c r="Q25" s="143"/>
      <c r="R25" s="143"/>
    </row>
    <row r="26" spans="1:18" x14ac:dyDescent="0.2">
      <c r="A26" s="21" t="s">
        <v>451</v>
      </c>
      <c r="B26" s="143" t="s">
        <v>260</v>
      </c>
      <c r="C26" s="143"/>
      <c r="D26" s="143"/>
      <c r="E26" s="143"/>
      <c r="F26" s="143"/>
      <c r="G26" s="143"/>
      <c r="H26" s="178">
        <v>100000</v>
      </c>
      <c r="I26" s="177">
        <v>100000</v>
      </c>
      <c r="J26" s="177"/>
      <c r="L26" s="179"/>
      <c r="M26" s="143"/>
      <c r="N26" s="143"/>
      <c r="O26" s="143"/>
      <c r="P26" s="143"/>
      <c r="Q26" s="143"/>
      <c r="R26" s="143"/>
    </row>
    <row r="27" spans="1:18" x14ac:dyDescent="0.2">
      <c r="A27" s="21" t="s">
        <v>453</v>
      </c>
      <c r="B27" s="143" t="s">
        <v>477</v>
      </c>
      <c r="C27" s="143"/>
      <c r="D27" s="143"/>
      <c r="E27" s="143"/>
      <c r="F27" s="143"/>
      <c r="G27" s="143"/>
      <c r="H27" s="178">
        <v>380000</v>
      </c>
      <c r="I27" s="177">
        <v>450000</v>
      </c>
      <c r="J27" s="177"/>
      <c r="L27" s="179"/>
      <c r="M27" s="143"/>
      <c r="N27" s="143"/>
      <c r="O27" s="143"/>
      <c r="P27" s="143"/>
      <c r="Q27" s="143"/>
      <c r="R27" s="143"/>
    </row>
    <row r="28" spans="1:18" x14ac:dyDescent="0.2">
      <c r="A28" s="21" t="s">
        <v>454</v>
      </c>
      <c r="B28" s="143" t="s">
        <v>261</v>
      </c>
      <c r="C28" s="143"/>
      <c r="D28" s="143"/>
      <c r="E28" s="143"/>
      <c r="F28" s="143"/>
      <c r="G28" s="143"/>
      <c r="H28" s="178">
        <v>70000</v>
      </c>
      <c r="I28" s="177">
        <v>68000</v>
      </c>
      <c r="J28" s="177"/>
      <c r="L28" s="179"/>
      <c r="M28" s="143"/>
      <c r="N28" s="143"/>
      <c r="O28" s="143"/>
      <c r="P28" s="143"/>
      <c r="Q28" s="143"/>
      <c r="R28" s="143"/>
    </row>
    <row r="29" spans="1:18" x14ac:dyDescent="0.2">
      <c r="A29" s="21" t="s">
        <v>467</v>
      </c>
      <c r="B29" s="143" t="s">
        <v>262</v>
      </c>
      <c r="C29" s="143"/>
      <c r="D29" s="143"/>
      <c r="E29" s="143"/>
      <c r="F29" s="143"/>
      <c r="G29" s="143"/>
      <c r="H29" s="178">
        <v>15000</v>
      </c>
      <c r="I29" s="177">
        <v>15000</v>
      </c>
      <c r="J29" s="177"/>
      <c r="L29" s="179"/>
      <c r="M29" s="143"/>
      <c r="N29" s="143"/>
      <c r="O29" s="143"/>
      <c r="P29" s="143"/>
      <c r="Q29" s="143"/>
      <c r="R29" s="143"/>
    </row>
    <row r="30" spans="1:18" x14ac:dyDescent="0.2">
      <c r="A30" s="21" t="s">
        <v>478</v>
      </c>
      <c r="B30" s="143" t="s">
        <v>263</v>
      </c>
      <c r="C30" s="143"/>
      <c r="D30" s="143"/>
      <c r="E30" s="143"/>
      <c r="F30" s="143"/>
      <c r="G30" s="143"/>
      <c r="H30" s="178">
        <v>30000</v>
      </c>
      <c r="I30" s="177">
        <v>30000</v>
      </c>
      <c r="J30" s="177"/>
      <c r="L30" s="179"/>
      <c r="M30" s="143"/>
      <c r="N30" s="143"/>
      <c r="O30" s="143"/>
      <c r="P30" s="143"/>
      <c r="Q30" s="143"/>
      <c r="R30" s="143"/>
    </row>
    <row r="31" spans="1:18" x14ac:dyDescent="0.2">
      <c r="A31" s="21" t="s">
        <v>540</v>
      </c>
      <c r="B31" s="143" t="s">
        <v>543</v>
      </c>
      <c r="C31" s="143"/>
      <c r="D31" s="143"/>
      <c r="E31" s="143"/>
      <c r="F31" s="143"/>
      <c r="G31" s="143"/>
      <c r="H31" s="178">
        <v>45000</v>
      </c>
      <c r="I31" s="177">
        <v>35000</v>
      </c>
      <c r="J31" s="177"/>
      <c r="L31" s="179"/>
      <c r="M31" s="143"/>
      <c r="N31" s="143"/>
      <c r="O31" s="143"/>
      <c r="P31" s="143"/>
      <c r="Q31" s="143"/>
      <c r="R31" s="143"/>
    </row>
    <row r="32" spans="1:18" x14ac:dyDescent="0.2">
      <c r="A32" s="21" t="s">
        <v>541</v>
      </c>
      <c r="B32" s="143" t="s">
        <v>547</v>
      </c>
      <c r="C32" s="143"/>
      <c r="D32" s="143"/>
      <c r="E32" s="143"/>
      <c r="F32" s="143"/>
      <c r="G32" s="143"/>
      <c r="H32" s="178">
        <v>0</v>
      </c>
      <c r="I32" s="177">
        <v>5000</v>
      </c>
      <c r="J32" s="177"/>
      <c r="L32" s="179"/>
      <c r="M32" s="143"/>
      <c r="N32" s="143"/>
      <c r="O32" s="143"/>
      <c r="P32" s="143"/>
      <c r="Q32" s="143"/>
      <c r="R32" s="143"/>
    </row>
    <row r="33" spans="1:18" x14ac:dyDescent="0.2">
      <c r="A33" s="21" t="s">
        <v>542</v>
      </c>
      <c r="B33" s="143" t="s">
        <v>544</v>
      </c>
      <c r="C33" s="143"/>
      <c r="D33" s="143"/>
      <c r="E33" s="143"/>
      <c r="F33" s="143"/>
      <c r="G33" s="143"/>
      <c r="H33" s="178">
        <v>0</v>
      </c>
      <c r="I33" s="177">
        <v>3000</v>
      </c>
      <c r="J33" s="177"/>
      <c r="L33" s="179"/>
      <c r="M33" s="143"/>
      <c r="N33" s="143"/>
      <c r="O33" s="143"/>
      <c r="P33" s="143"/>
      <c r="Q33" s="143"/>
      <c r="R33" s="143"/>
    </row>
    <row r="34" spans="1:18" x14ac:dyDescent="0.2">
      <c r="A34" s="21" t="s">
        <v>545</v>
      </c>
      <c r="B34" s="143" t="s">
        <v>546</v>
      </c>
      <c r="C34" s="143"/>
      <c r="D34" s="143"/>
      <c r="E34" s="143"/>
      <c r="F34" s="143"/>
      <c r="G34" s="143"/>
      <c r="H34" s="178">
        <v>0</v>
      </c>
      <c r="I34" s="177">
        <v>3000</v>
      </c>
      <c r="J34" s="180"/>
      <c r="L34" s="179"/>
      <c r="M34" s="143"/>
      <c r="N34" s="143"/>
      <c r="O34" s="143"/>
      <c r="P34" s="143"/>
      <c r="Q34" s="143"/>
      <c r="R34" s="143"/>
    </row>
    <row r="35" spans="1:18" x14ac:dyDescent="0.2">
      <c r="A35" s="21" t="s">
        <v>548</v>
      </c>
      <c r="B35" s="143" t="s">
        <v>245</v>
      </c>
      <c r="C35" s="143"/>
      <c r="D35" s="143"/>
      <c r="E35" s="143"/>
      <c r="F35" s="143"/>
      <c r="G35" s="143"/>
      <c r="H35" s="178">
        <v>65000</v>
      </c>
      <c r="I35" s="177">
        <v>73000</v>
      </c>
      <c r="J35" s="180"/>
      <c r="L35" s="179"/>
      <c r="M35" s="143"/>
      <c r="N35" s="143"/>
      <c r="O35" s="143"/>
      <c r="P35" s="143"/>
      <c r="Q35" s="143"/>
      <c r="R35" s="143"/>
    </row>
    <row r="36" spans="1:18" x14ac:dyDescent="0.2">
      <c r="A36" s="2" t="s">
        <v>455</v>
      </c>
      <c r="B36" s="2"/>
      <c r="C36" s="2"/>
      <c r="D36" s="2"/>
      <c r="E36" s="2"/>
      <c r="F36" s="2"/>
      <c r="G36" s="2"/>
      <c r="H36" s="181">
        <f>SUM(H20:H35)</f>
        <v>891000</v>
      </c>
      <c r="I36" s="182">
        <f>SUM(I20:I35)</f>
        <v>934000</v>
      </c>
      <c r="J36" s="182"/>
    </row>
    <row r="37" spans="1:18" x14ac:dyDescent="0.2">
      <c r="A37" s="3"/>
      <c r="B37" s="3"/>
      <c r="C37" s="3"/>
      <c r="D37" s="3"/>
      <c r="E37" s="3"/>
      <c r="F37" s="3"/>
      <c r="G37" s="3"/>
      <c r="H37" s="3"/>
    </row>
    <row r="38" spans="1:18" x14ac:dyDescent="0.2">
      <c r="A38" s="237"/>
      <c r="B38" s="237"/>
      <c r="C38" s="237"/>
      <c r="D38" s="237"/>
      <c r="E38" s="237"/>
      <c r="F38" s="237"/>
      <c r="G38" s="237"/>
      <c r="H38" s="237"/>
      <c r="I38" s="237"/>
      <c r="J38" s="2"/>
    </row>
    <row r="39" spans="1:18" ht="89.25" customHeight="1" x14ac:dyDescent="0.2">
      <c r="A39" s="191"/>
      <c r="B39" s="191"/>
      <c r="C39" s="191"/>
      <c r="D39" s="191"/>
      <c r="E39" s="191"/>
      <c r="F39" s="191"/>
      <c r="G39" s="191"/>
      <c r="H39" s="191"/>
      <c r="I39" s="191"/>
      <c r="J39" s="174"/>
    </row>
    <row r="40" spans="1:18" x14ac:dyDescent="0.2">
      <c r="A40" s="3"/>
      <c r="B40" s="3"/>
      <c r="C40" s="3"/>
      <c r="D40" s="3"/>
      <c r="E40" s="3"/>
      <c r="F40" s="3"/>
      <c r="G40" s="3"/>
      <c r="H40" s="3"/>
      <c r="I40" s="3"/>
      <c r="J40" s="3"/>
    </row>
    <row r="41" spans="1:18" x14ac:dyDescent="0.2">
      <c r="A41" s="183"/>
      <c r="B41" s="183"/>
      <c r="C41" s="183"/>
      <c r="D41" s="183"/>
      <c r="E41" s="183"/>
      <c r="F41" s="183"/>
      <c r="G41" s="183"/>
      <c r="H41" s="183"/>
      <c r="I41" s="183"/>
      <c r="J41" s="183"/>
    </row>
    <row r="42" spans="1:18" x14ac:dyDescent="0.2">
      <c r="A42" s="3"/>
      <c r="B42" s="3"/>
      <c r="C42" s="3"/>
      <c r="D42" s="3"/>
      <c r="E42" s="3"/>
      <c r="F42" s="3"/>
      <c r="G42" s="3"/>
      <c r="H42" s="3"/>
      <c r="I42" s="3"/>
      <c r="J42" s="3"/>
    </row>
    <row r="43" spans="1:18" x14ac:dyDescent="0.2">
      <c r="F43" t="s">
        <v>470</v>
      </c>
    </row>
    <row r="44" spans="1:18" ht="38.25" x14ac:dyDescent="0.2">
      <c r="F44" s="95" t="s">
        <v>472</v>
      </c>
      <c r="G44" s="95"/>
      <c r="H44" s="95"/>
      <c r="I44" s="95"/>
    </row>
    <row r="45" spans="1:18" x14ac:dyDescent="0.2">
      <c r="F45" s="184" t="s">
        <v>439</v>
      </c>
      <c r="G45" s="184"/>
      <c r="H45" s="184"/>
      <c r="I45" s="184"/>
    </row>
  </sheetData>
  <mergeCells count="6">
    <mergeCell ref="A9:I9"/>
    <mergeCell ref="A11:J11"/>
    <mergeCell ref="A14:I14"/>
    <mergeCell ref="A38:I38"/>
    <mergeCell ref="A13:I13"/>
    <mergeCell ref="A16:J16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8"/>
  <sheetViews>
    <sheetView topLeftCell="A7" workbookViewId="0">
      <selection activeCell="E6" sqref="E6"/>
    </sheetView>
  </sheetViews>
  <sheetFormatPr defaultRowHeight="12.75" x14ac:dyDescent="0.2"/>
  <cols>
    <col min="1" max="1" width="27.28515625" customWidth="1"/>
    <col min="7" max="7" width="16.42578125" customWidth="1"/>
    <col min="8" max="8" width="13.28515625" customWidth="1"/>
  </cols>
  <sheetData>
    <row r="1" spans="1:11" ht="15" x14ac:dyDescent="0.25">
      <c r="A1" s="161" t="s">
        <v>0</v>
      </c>
      <c r="B1" s="161"/>
      <c r="C1" s="161"/>
      <c r="D1" s="161"/>
    </row>
    <row r="2" spans="1:11" ht="15" x14ac:dyDescent="0.25">
      <c r="A2" s="162" t="s">
        <v>1</v>
      </c>
      <c r="B2" s="162"/>
      <c r="C2" s="162"/>
      <c r="D2" s="162"/>
    </row>
    <row r="3" spans="1:11" ht="15" x14ac:dyDescent="0.25">
      <c r="A3" s="161" t="s">
        <v>2</v>
      </c>
      <c r="B3" s="161"/>
      <c r="C3" s="161"/>
      <c r="D3" s="161"/>
      <c r="G3" s="163"/>
    </row>
    <row r="4" spans="1:11" ht="15" x14ac:dyDescent="0.25">
      <c r="A4" s="16" t="s">
        <v>441</v>
      </c>
      <c r="B4" s="16"/>
      <c r="C4" s="16"/>
      <c r="D4" s="16"/>
      <c r="G4" s="163"/>
    </row>
    <row r="6" spans="1:11" ht="14.25" x14ac:dyDescent="0.2">
      <c r="A6" s="165" t="s">
        <v>436</v>
      </c>
      <c r="D6" s="185"/>
    </row>
    <row r="7" spans="1:11" ht="14.25" x14ac:dyDescent="0.2">
      <c r="A7" s="165" t="s">
        <v>438</v>
      </c>
    </row>
    <row r="8" spans="1:11" ht="14.25" x14ac:dyDescent="0.2">
      <c r="A8" s="165" t="s">
        <v>440</v>
      </c>
    </row>
    <row r="9" spans="1:11" ht="74.25" customHeight="1" x14ac:dyDescent="0.2">
      <c r="A9" s="233" t="s">
        <v>564</v>
      </c>
      <c r="B9" s="233"/>
      <c r="C9" s="233"/>
      <c r="D9" s="233"/>
      <c r="E9" s="233"/>
      <c r="F9" s="233"/>
      <c r="G9" s="233"/>
      <c r="H9" s="233"/>
      <c r="I9" s="233"/>
      <c r="J9" s="233"/>
      <c r="K9" s="233"/>
    </row>
    <row r="11" spans="1:11" ht="70.5" customHeight="1" x14ac:dyDescent="0.25">
      <c r="A11" s="236" t="s">
        <v>501</v>
      </c>
      <c r="B11" s="236"/>
      <c r="C11" s="236"/>
      <c r="D11" s="236"/>
      <c r="E11" s="236"/>
      <c r="F11" s="236"/>
      <c r="G11" s="236"/>
      <c r="H11" s="236"/>
      <c r="I11" s="236"/>
      <c r="J11" s="236"/>
      <c r="K11" s="236"/>
    </row>
    <row r="12" spans="1:11" ht="15.75" x14ac:dyDescent="0.25">
      <c r="A12" s="173"/>
      <c r="B12" s="173"/>
      <c r="C12" s="173"/>
      <c r="D12" s="173"/>
      <c r="E12" s="173"/>
      <c r="F12" s="173"/>
      <c r="G12" s="173"/>
      <c r="H12" s="173"/>
      <c r="I12" s="173"/>
      <c r="J12" s="173"/>
    </row>
    <row r="13" spans="1:11" ht="15" x14ac:dyDescent="0.25">
      <c r="A13" s="223" t="s">
        <v>3</v>
      </c>
      <c r="B13" s="223"/>
      <c r="C13" s="223"/>
      <c r="D13" s="223"/>
      <c r="E13" s="223"/>
      <c r="F13" s="223"/>
      <c r="G13" s="223"/>
      <c r="H13" s="223"/>
      <c r="I13" s="223"/>
      <c r="J13" s="223"/>
    </row>
    <row r="14" spans="1:11" ht="14.25" x14ac:dyDescent="0.2">
      <c r="A14" s="166"/>
      <c r="B14" s="166"/>
      <c r="C14" s="166"/>
      <c r="D14" s="166"/>
      <c r="E14" s="166"/>
      <c r="F14" s="166"/>
      <c r="G14" s="166"/>
      <c r="H14" s="166"/>
      <c r="I14" s="166"/>
      <c r="J14" s="166"/>
    </row>
    <row r="15" spans="1:11" ht="41.25" customHeight="1" x14ac:dyDescent="0.2">
      <c r="A15" s="233" t="s">
        <v>538</v>
      </c>
      <c r="B15" s="233"/>
      <c r="C15" s="233"/>
      <c r="D15" s="233"/>
      <c r="E15" s="233"/>
      <c r="F15" s="233"/>
      <c r="G15" s="233"/>
      <c r="H15" s="233"/>
      <c r="I15" s="233"/>
      <c r="J15" s="233"/>
    </row>
    <row r="16" spans="1:11" ht="14.25" x14ac:dyDescent="0.2">
      <c r="A16" s="171"/>
      <c r="B16" s="171"/>
      <c r="C16" s="171"/>
      <c r="D16" s="171"/>
      <c r="E16" s="171"/>
      <c r="F16" s="171"/>
      <c r="G16" s="171"/>
      <c r="H16" s="171"/>
      <c r="I16" s="171"/>
      <c r="J16" s="171"/>
    </row>
    <row r="17" spans="1:10" ht="15" x14ac:dyDescent="0.25">
      <c r="A17" s="234" t="s">
        <v>457</v>
      </c>
      <c r="B17" s="234"/>
      <c r="C17" s="234"/>
      <c r="D17" s="234"/>
      <c r="E17" s="234"/>
      <c r="F17" s="234"/>
      <c r="G17" s="234"/>
      <c r="H17" s="234"/>
      <c r="I17" s="234"/>
      <c r="J17" s="234"/>
    </row>
    <row r="18" spans="1:10" ht="14.25" x14ac:dyDescent="0.2">
      <c r="A18" s="167"/>
      <c r="B18" s="186"/>
      <c r="C18" s="168"/>
      <c r="D18" s="168"/>
      <c r="E18" s="168"/>
      <c r="F18" s="168"/>
      <c r="G18" s="168"/>
      <c r="H18" s="168"/>
      <c r="I18" s="187"/>
      <c r="J18" s="187"/>
    </row>
    <row r="19" spans="1:10" ht="45" customHeight="1" x14ac:dyDescent="0.2">
      <c r="A19" s="233" t="s">
        <v>479</v>
      </c>
      <c r="B19" s="233"/>
      <c r="C19" s="233"/>
      <c r="D19" s="233"/>
      <c r="E19" s="233"/>
      <c r="F19" s="233"/>
      <c r="G19" s="233"/>
      <c r="H19" s="233"/>
      <c r="I19" s="233"/>
      <c r="J19" s="166"/>
    </row>
    <row r="20" spans="1:10" ht="48.75" customHeight="1" x14ac:dyDescent="0.25">
      <c r="A20" s="172"/>
      <c r="B20" s="172"/>
      <c r="C20" s="172"/>
      <c r="D20" s="172"/>
      <c r="E20" s="172"/>
      <c r="F20" s="172"/>
      <c r="G20" s="26" t="s">
        <v>498</v>
      </c>
      <c r="H20" s="26" t="s">
        <v>503</v>
      </c>
      <c r="I20" s="172"/>
      <c r="J20" s="166"/>
    </row>
    <row r="21" spans="1:10" ht="14.25" x14ac:dyDescent="0.2">
      <c r="A21" s="171"/>
      <c r="B21" s="171"/>
      <c r="C21" s="171"/>
      <c r="D21" s="171"/>
      <c r="E21" s="171"/>
      <c r="F21" s="171"/>
      <c r="G21" s="171"/>
      <c r="H21" s="171"/>
      <c r="I21" s="171"/>
      <c r="J21" s="171"/>
    </row>
    <row r="22" spans="1:10" ht="14.25" x14ac:dyDescent="0.2">
      <c r="A22" s="167" t="s">
        <v>445</v>
      </c>
      <c r="B22" s="168" t="s">
        <v>480</v>
      </c>
      <c r="C22" s="168"/>
      <c r="D22" s="168"/>
      <c r="E22" s="168"/>
      <c r="F22" s="168"/>
      <c r="G22" s="190">
        <v>0</v>
      </c>
      <c r="H22" s="169">
        <v>15000</v>
      </c>
      <c r="I22" s="187"/>
      <c r="J22" s="187"/>
    </row>
    <row r="23" spans="1:10" ht="14.25" x14ac:dyDescent="0.2">
      <c r="A23" s="167" t="s">
        <v>446</v>
      </c>
      <c r="B23" s="168" t="s">
        <v>481</v>
      </c>
      <c r="C23" s="168"/>
      <c r="D23" s="168"/>
      <c r="E23" s="168"/>
      <c r="F23" s="168"/>
      <c r="G23" s="190">
        <v>0</v>
      </c>
      <c r="H23" s="169">
        <v>35000</v>
      </c>
      <c r="I23" s="187"/>
      <c r="J23" s="187"/>
    </row>
    <row r="24" spans="1:10" ht="14.25" x14ac:dyDescent="0.2">
      <c r="A24" s="167" t="s">
        <v>447</v>
      </c>
      <c r="B24" s="168" t="s">
        <v>482</v>
      </c>
      <c r="C24" s="168"/>
      <c r="D24" s="168"/>
      <c r="E24" s="168"/>
      <c r="F24" s="168"/>
      <c r="G24" s="190">
        <v>0</v>
      </c>
      <c r="H24" s="169">
        <v>2000</v>
      </c>
      <c r="I24" s="188"/>
      <c r="J24" s="188"/>
    </row>
    <row r="25" spans="1:10" ht="14.25" x14ac:dyDescent="0.2">
      <c r="A25" s="167"/>
      <c r="B25" s="168"/>
      <c r="C25" s="168"/>
      <c r="D25" s="168"/>
      <c r="E25" s="168"/>
      <c r="F25" s="168"/>
      <c r="G25" s="169"/>
      <c r="H25" s="169"/>
      <c r="I25" s="188"/>
      <c r="J25" s="188"/>
    </row>
    <row r="26" spans="1:10" ht="15" x14ac:dyDescent="0.25">
      <c r="A26" s="161" t="s">
        <v>483</v>
      </c>
      <c r="B26" s="161"/>
      <c r="C26" s="161"/>
      <c r="D26" s="161"/>
      <c r="E26" s="161"/>
      <c r="F26" s="161"/>
      <c r="G26" s="170">
        <v>70000</v>
      </c>
      <c r="H26" s="170">
        <f>SUM(H22:H24)</f>
        <v>52000</v>
      </c>
      <c r="I26" s="188"/>
      <c r="J26" s="188"/>
    </row>
    <row r="27" spans="1:10" ht="14.25" x14ac:dyDescent="0.2">
      <c r="A27" s="167"/>
      <c r="B27" s="186"/>
      <c r="C27" s="168"/>
      <c r="D27" s="168"/>
      <c r="E27" s="168"/>
      <c r="F27" s="168"/>
      <c r="G27" s="168"/>
      <c r="H27" s="168"/>
      <c r="I27" s="187"/>
      <c r="J27" s="187"/>
    </row>
    <row r="28" spans="1:10" ht="15" x14ac:dyDescent="0.25">
      <c r="A28" s="234" t="s">
        <v>469</v>
      </c>
      <c r="B28" s="234"/>
      <c r="C28" s="234"/>
      <c r="D28" s="234"/>
      <c r="E28" s="234"/>
      <c r="F28" s="234"/>
      <c r="G28" s="234"/>
      <c r="H28" s="234"/>
      <c r="I28" s="234"/>
      <c r="J28" s="161"/>
    </row>
    <row r="29" spans="1:10" ht="14.25" x14ac:dyDescent="0.2">
      <c r="A29" s="167"/>
      <c r="B29" s="186"/>
      <c r="C29" s="168"/>
      <c r="D29" s="168"/>
      <c r="E29" s="168"/>
      <c r="F29" s="168"/>
      <c r="G29" s="168"/>
      <c r="H29" s="168"/>
      <c r="I29" s="187"/>
      <c r="J29" s="187"/>
    </row>
    <row r="30" spans="1:10" ht="68.25" customHeight="1" x14ac:dyDescent="0.2">
      <c r="A30" s="233" t="s">
        <v>502</v>
      </c>
      <c r="B30" s="233"/>
      <c r="C30" s="233"/>
      <c r="D30" s="233"/>
      <c r="E30" s="233"/>
      <c r="F30" s="233"/>
      <c r="G30" s="233"/>
      <c r="H30" s="233"/>
      <c r="I30" s="233"/>
      <c r="J30" s="164"/>
    </row>
    <row r="31" spans="1:10" ht="14.25" x14ac:dyDescent="0.2">
      <c r="A31" s="171"/>
      <c r="B31" s="171"/>
      <c r="C31" s="171"/>
      <c r="D31" s="171"/>
      <c r="E31" s="171"/>
      <c r="F31" s="171"/>
      <c r="G31" s="171"/>
      <c r="H31" s="171"/>
      <c r="I31" s="171"/>
      <c r="J31" s="171"/>
    </row>
    <row r="32" spans="1:10" ht="14.25" x14ac:dyDescent="0.2">
      <c r="A32" s="167"/>
      <c r="B32" s="186"/>
      <c r="C32" s="171" t="s">
        <v>470</v>
      </c>
      <c r="D32" s="171"/>
      <c r="E32" s="171"/>
      <c r="F32" s="171"/>
      <c r="G32" s="171"/>
      <c r="H32" s="171"/>
      <c r="I32" s="187"/>
      <c r="J32" s="187"/>
    </row>
    <row r="33" spans="1:10" ht="14.25" x14ac:dyDescent="0.2">
      <c r="A33" s="167"/>
      <c r="B33" s="186"/>
      <c r="C33" s="168"/>
      <c r="D33" s="168"/>
      <c r="E33" s="168"/>
      <c r="F33" s="168"/>
      <c r="G33" s="168"/>
      <c r="H33" s="168"/>
      <c r="I33" s="187"/>
      <c r="J33" s="187"/>
    </row>
    <row r="34" spans="1:10" ht="14.25" x14ac:dyDescent="0.2">
      <c r="A34" s="167"/>
      <c r="B34" s="186"/>
      <c r="C34" s="171" t="s">
        <v>472</v>
      </c>
      <c r="D34" s="171"/>
      <c r="E34" s="171"/>
      <c r="F34" s="171"/>
      <c r="G34" s="171"/>
      <c r="H34" s="171"/>
      <c r="I34" s="187"/>
      <c r="J34" s="187"/>
    </row>
    <row r="35" spans="1:10" ht="14.25" x14ac:dyDescent="0.2">
      <c r="A35" s="172"/>
      <c r="B35" s="172"/>
      <c r="C35" s="172"/>
      <c r="D35" s="172"/>
      <c r="E35" s="172"/>
      <c r="F35" s="172"/>
      <c r="G35" s="172"/>
      <c r="H35" s="172"/>
      <c r="I35" s="172"/>
      <c r="J35" s="172"/>
    </row>
    <row r="36" spans="1:10" ht="14.25" x14ac:dyDescent="0.2">
      <c r="A36" s="171"/>
      <c r="B36" s="171"/>
      <c r="C36" s="171"/>
      <c r="D36" s="171"/>
      <c r="E36" s="171"/>
      <c r="F36" s="171"/>
      <c r="G36" s="171"/>
      <c r="H36" s="171"/>
      <c r="I36" s="171"/>
      <c r="J36" s="171"/>
    </row>
    <row r="37" spans="1:10" ht="14.25" x14ac:dyDescent="0.2">
      <c r="A37" s="165"/>
      <c r="B37" s="165"/>
      <c r="C37" s="165"/>
      <c r="D37" s="165"/>
      <c r="E37" s="165"/>
      <c r="F37" s="165"/>
      <c r="G37" s="165"/>
      <c r="H37" s="165"/>
      <c r="I37" s="165"/>
      <c r="J37" s="165"/>
    </row>
    <row r="38" spans="1:10" x14ac:dyDescent="0.2">
      <c r="F38" t="s">
        <v>439</v>
      </c>
      <c r="G38" s="95"/>
      <c r="H38" s="95"/>
      <c r="I38" s="95"/>
    </row>
  </sheetData>
  <mergeCells count="8">
    <mergeCell ref="A9:K9"/>
    <mergeCell ref="A11:K11"/>
    <mergeCell ref="A19:I19"/>
    <mergeCell ref="A30:I30"/>
    <mergeCell ref="A28:I28"/>
    <mergeCell ref="A15:J15"/>
    <mergeCell ref="A17:J17"/>
    <mergeCell ref="A13:J13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9</vt:i4>
      </vt:variant>
    </vt:vector>
  </HeadingPairs>
  <TitlesOfParts>
    <vt:vector size="9" baseType="lpstr">
      <vt:lpstr>IZMJENA PRORAČUNA</vt:lpstr>
      <vt:lpstr>1. IZMJENE I DOP.PLANA A. 2019.</vt:lpstr>
      <vt:lpstr>1. IZMJENE I DOP.PLANA B. 2019.</vt:lpstr>
      <vt:lpstr>1. IZMJ. I DOP.PLANA 2019 - II.</vt:lpstr>
      <vt:lpstr>1.IZMJ.RAZV.PROG.</vt:lpstr>
      <vt:lpstr>1.IZMJ. FINAN.JAV.POTREBA</vt:lpstr>
      <vt:lpstr>1.IZMJ.SOCIJALNOG PROGRAMA</vt:lpstr>
      <vt:lpstr>1.IZMJ.JAVNIH POTREBA U KULTURI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2019-11-27T07:19:19Z</cp:lastPrinted>
  <dcterms:created xsi:type="dcterms:W3CDTF">2019-11-27T06:05:38Z</dcterms:created>
  <dcterms:modified xsi:type="dcterms:W3CDTF">2019-12-05T10:43:11Z</dcterms:modified>
</cp:coreProperties>
</file>